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07249CE-258A-4E50-A06F-E7B8A275AC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ctions" sheetId="1" r:id="rId1"/>
    <sheet name="Pillar Assessment" sheetId="2" r:id="rId2"/>
    <sheet name="Scorecard Dashboard" sheetId="3" r:id="rId3"/>
    <sheet name="Priority Action Planner" sheetId="4" r:id="rId4"/>
    <sheet name="Scoring Reference" sheetId="5" r:id="rId5"/>
  </sheets>
  <calcPr calcId="191029"/>
</workbook>
</file>

<file path=xl/calcChain.xml><?xml version="1.0" encoding="utf-8"?>
<calcChain xmlns="http://schemas.openxmlformats.org/spreadsheetml/2006/main">
  <c r="H24" i="3" l="1"/>
  <c r="G24" i="3"/>
  <c r="E24" i="3"/>
  <c r="D24" i="3"/>
  <c r="C24" i="3"/>
  <c r="G23" i="3"/>
  <c r="F23" i="3"/>
  <c r="D23" i="3"/>
  <c r="C23" i="3"/>
  <c r="H23" i="3" s="1"/>
  <c r="G22" i="3"/>
  <c r="F22" i="3"/>
  <c r="E22" i="3"/>
  <c r="C22" i="3"/>
  <c r="H22" i="3" s="1"/>
  <c r="G21" i="3"/>
  <c r="F21" i="3"/>
  <c r="E21" i="3"/>
  <c r="D21" i="3"/>
  <c r="G20" i="3"/>
  <c r="F20" i="3"/>
  <c r="E20" i="3"/>
  <c r="D20" i="3"/>
  <c r="C20" i="3"/>
  <c r="H20" i="3" s="1"/>
  <c r="G19" i="3"/>
  <c r="F19" i="3"/>
  <c r="E19" i="3"/>
  <c r="D19" i="3"/>
  <c r="C19" i="3"/>
  <c r="H19" i="3" s="1"/>
  <c r="H18" i="3"/>
  <c r="G18" i="3"/>
  <c r="F18" i="3"/>
  <c r="E18" i="3"/>
  <c r="D18" i="3"/>
  <c r="C18" i="3"/>
  <c r="G17" i="3"/>
  <c r="F17" i="3"/>
  <c r="E17" i="3"/>
  <c r="D17" i="3"/>
  <c r="C17" i="3"/>
  <c r="H17" i="3" s="1"/>
  <c r="H74" i="2"/>
  <c r="C12" i="3" s="1"/>
  <c r="H65" i="2"/>
  <c r="F24" i="3" s="1"/>
  <c r="H56" i="2"/>
  <c r="I56" i="2" s="1"/>
  <c r="H47" i="2"/>
  <c r="I47" i="2" s="1"/>
  <c r="H38" i="2"/>
  <c r="I38" i="2" s="1"/>
  <c r="H29" i="2"/>
  <c r="I29" i="2" s="1"/>
  <c r="H20" i="2"/>
  <c r="C6" i="3" s="1"/>
  <c r="H11" i="2"/>
  <c r="C5" i="3" s="1"/>
  <c r="H5" i="3" l="1"/>
  <c r="G5" i="3"/>
  <c r="F5" i="3"/>
  <c r="C29" i="3"/>
  <c r="E5" i="3"/>
  <c r="F6" i="3"/>
  <c r="E6" i="3"/>
  <c r="G6" i="3"/>
  <c r="C30" i="3"/>
  <c r="H6" i="3"/>
  <c r="G12" i="3"/>
  <c r="C36" i="3"/>
  <c r="F12" i="3"/>
  <c r="E12" i="3"/>
  <c r="H12" i="3"/>
  <c r="I65" i="2"/>
  <c r="D22" i="3"/>
  <c r="H77" i="2"/>
  <c r="I11" i="2"/>
  <c r="C11" i="3"/>
  <c r="C8" i="3"/>
  <c r="C10" i="3"/>
  <c r="C7" i="3"/>
  <c r="C13" i="3" s="1"/>
  <c r="I20" i="2"/>
  <c r="E23" i="3"/>
  <c r="I74" i="2"/>
  <c r="C21" i="3"/>
  <c r="H21" i="3" s="1"/>
  <c r="C9" i="3"/>
  <c r="E13" i="3" l="1"/>
  <c r="F13" i="3"/>
  <c r="H11" i="3"/>
  <c r="G11" i="3"/>
  <c r="F11" i="3"/>
  <c r="C35" i="3"/>
  <c r="E11" i="3"/>
  <c r="D29" i="3"/>
  <c r="E29" i="3"/>
  <c r="F9" i="3"/>
  <c r="E9" i="3"/>
  <c r="H9" i="3"/>
  <c r="G9" i="3"/>
  <c r="C33" i="3"/>
  <c r="D36" i="3"/>
  <c r="E36" i="3" s="1"/>
  <c r="H8" i="3"/>
  <c r="G8" i="3"/>
  <c r="F8" i="3"/>
  <c r="E8" i="3"/>
  <c r="C32" i="3"/>
  <c r="D30" i="3"/>
  <c r="E30" i="3" s="1"/>
  <c r="C31" i="3"/>
  <c r="F7" i="3"/>
  <c r="E7" i="3"/>
  <c r="H7" i="3"/>
  <c r="G7" i="3"/>
  <c r="G10" i="3"/>
  <c r="E10" i="3"/>
  <c r="C34" i="3"/>
  <c r="H10" i="3"/>
  <c r="F10" i="3"/>
  <c r="H78" i="2"/>
  <c r="I77" i="2"/>
  <c r="H36" i="3" l="1"/>
  <c r="C12" i="4"/>
  <c r="D12" i="4" s="1"/>
  <c r="G36" i="3"/>
  <c r="F36" i="3"/>
  <c r="H30" i="3"/>
  <c r="G30" i="3"/>
  <c r="C6" i="4"/>
  <c r="D6" i="4" s="1"/>
  <c r="F30" i="3"/>
  <c r="D32" i="3"/>
  <c r="E32" i="3" s="1"/>
  <c r="D35" i="3"/>
  <c r="E35" i="3" s="1"/>
  <c r="E33" i="3"/>
  <c r="D33" i="3"/>
  <c r="D31" i="3"/>
  <c r="E31" i="3" s="1"/>
  <c r="H29" i="3"/>
  <c r="G29" i="3"/>
  <c r="C5" i="4"/>
  <c r="D5" i="4" s="1"/>
  <c r="F29" i="3"/>
  <c r="D34" i="3"/>
  <c r="E34" i="3" s="1"/>
  <c r="C11" i="4" l="1"/>
  <c r="D11" i="4" s="1"/>
  <c r="H35" i="3"/>
  <c r="G35" i="3"/>
  <c r="F35" i="3"/>
  <c r="G31" i="3"/>
  <c r="H31" i="3"/>
  <c r="C7" i="4"/>
  <c r="D7" i="4" s="1"/>
  <c r="F31" i="3"/>
  <c r="H32" i="3"/>
  <c r="C8" i="4"/>
  <c r="D8" i="4" s="1"/>
  <c r="G32" i="3"/>
  <c r="F32" i="3"/>
  <c r="C10" i="4"/>
  <c r="D10" i="4" s="1"/>
  <c r="H34" i="3"/>
  <c r="G34" i="3"/>
  <c r="F34" i="3"/>
  <c r="G33" i="3"/>
  <c r="H33" i="3"/>
  <c r="C9" i="4"/>
  <c r="D9" i="4" s="1"/>
  <c r="F33" i="3"/>
</calcChain>
</file>

<file path=xl/sharedStrings.xml><?xml version="1.0" encoding="utf-8"?>
<sst xmlns="http://schemas.openxmlformats.org/spreadsheetml/2006/main" count="512" uniqueCount="393">
  <si>
    <t>IAVANTAGE™ PILLAR SELF-ASSESSMENT TOOLKIT</t>
  </si>
  <si>
    <t>Dawgen Global  |  Audit &amp; Assurance Services  |  A Deeper Diagnostic for Internal Audit Leaders</t>
  </si>
  <si>
    <t>PURPOSE</t>
  </si>
  <si>
    <t>This toolkit provides a detailed, pillar-by-pillar assessment of your Internal Audit function across all seven dimensions of the IAVANTAGE™ Framework. Unlike the Readiness Checklist (which provides a high-level snapshot), this Pillar Assessment Toolkit uses detailed scoring rubrics with specific capability descriptors at each maturity level, enabling precise and actionable self-evaluation.</t>
  </si>
  <si>
    <t>HOW IT WORKS</t>
  </si>
  <si>
    <t>Navigate to the ‘Pillar Assessment’ sheet. For each of the 7 pillars, you will find 5 criteria. Each criterion has a detailed rubric describing what capability looks like at Levels 1-5. Read the rubric descriptions and select the level (1-5) that most accurately describes your current state. Enter your score in the gold-highlighted column.</t>
  </si>
  <si>
    <t>WHAT YOU GET</t>
  </si>
  <si>
    <t>Once all 35 criteria are scored, the toolkit auto-generates: a Scorecard Dashboard with visual maturity indicators, a Heat Map showing your pillar-by-pillar maturity profile, a Gap Analysis with distance-to-next-level calculations, and a Priority Action Planner with recommended next steps for each pillar.</t>
  </si>
  <si>
    <t>SCORING GUIDANCE</t>
  </si>
  <si>
    <t>Be honest and conservative. If you are between two levels, score the lower one — improvement plans are more effective when built on realistic baselines. Where possible, have 2-3 stakeholders complete independently and compare. Divergent scores often reveal the most important insights.</t>
  </si>
  <si>
    <t>TIME REQUIRED</t>
  </si>
  <si>
    <t>Individual completion: 45–60 minutes. Team comparison session: 90 minutes.</t>
  </si>
  <si>
    <t>CONFIDENTIALITY</t>
  </si>
  <si>
    <t>Your results are entirely confidential. Share with Dawgen Global in a Discovery Session for expert interpretation and benchmarking.</t>
  </si>
  <si>
    <t>Organization:</t>
  </si>
  <si>
    <t>Completed By:</t>
  </si>
  <si>
    <t>Role / Title:</t>
  </si>
  <si>
    <t>Date:</t>
  </si>
  <si>
    <t>IAVANTAGE™ PILLAR SELF-ASSESSMENT — DETAILED RUBRIC SCORING</t>
  </si>
  <si>
    <t>For each criterion, read the Level 1–5 descriptions and enter your score (1–5) in the gold column (H). The rubric helps ensure accurate, evidence-based scoring.</t>
  </si>
  <si>
    <t xml:space="preserve">  I   PILLAR: INSIGHT  —  Transforming data into strategic intelligence</t>
  </si>
  <si>
    <t>#</t>
  </si>
  <si>
    <t>CRITERION</t>
  </si>
  <si>
    <t>LEVEL 1
Not in Place</t>
  </si>
  <si>
    <t>LEVEL 2
Emerging</t>
  </si>
  <si>
    <t>LEVEL 3
Developing</t>
  </si>
  <si>
    <t>LEVEL 4
Established</t>
  </si>
  <si>
    <t>LEVEL 5
Leading</t>
  </si>
  <si>
    <t>YOUR
SCORE
(1-5)</t>
  </si>
  <si>
    <t>EVIDENCE /
NOTES</t>
  </si>
  <si>
    <t>Risk Intelligence Reporting</t>
  </si>
  <si>
    <t>No risk intelligence beyond individual audit reports.</t>
  </si>
  <si>
    <t>Periodic summary of audit findings to AC.</t>
  </si>
  <si>
    <t>Quarterly risk intelligence briefings to AC.</t>
  </si>
  <si>
    <t>Real-time risk dashboards with predictive indicators.</t>
  </si>
  <si>
    <t>Foresight-driven intelligence shaping organizational strategy.</t>
  </si>
  <si>
    <t>Cross-Enterprise Theme Analysis</t>
  </si>
  <si>
    <t>Findings reported individually with no thematic analysis.</t>
  </si>
  <si>
    <t>Some ad hoc grouping of similar findings.</t>
  </si>
  <si>
    <t>Formal root cause analysis linking findings to systemic themes.</t>
  </si>
  <si>
    <t>AI-assisted theme detection across all engagements.</t>
  </si>
  <si>
    <t>Enterprise-wide risk correlation mapping in real time.</t>
  </si>
  <si>
    <t>Trend &amp; Pattern Detection</t>
  </si>
  <si>
    <t>No systematic pattern detection capability.</t>
  </si>
  <si>
    <t>Basic trending of repeat findings year-over-year.</t>
  </si>
  <si>
    <t>Data analytics used to identify emerging patterns.</t>
  </si>
  <si>
    <t>Predictive analytics flagging risks before materialization.</t>
  </si>
  <si>
    <t>Machine learning models predicting risk trajectories.</t>
  </si>
  <si>
    <t>External Data Integration</t>
  </si>
  <si>
    <t>No external data sources used in audit work.</t>
  </si>
  <si>
    <t>Occasional reference to regulatory updates.</t>
  </si>
  <si>
    <t>Regular integration of industry benchmarks and peer data.</t>
  </si>
  <si>
    <t>Comprehensive external intelligence feeds integrated.</t>
  </si>
  <si>
    <t>Global best-practice intelligence network established.</t>
  </si>
  <si>
    <t>Actionable Recommendation Quality</t>
  </si>
  <si>
    <t>Generic compliance-focused observations.</t>
  </si>
  <si>
    <t>Recommendations address specific control gaps.</t>
  </si>
  <si>
    <t>Business-relevant recommendations with impact quantification.</t>
  </si>
  <si>
    <t>Strategic recommendations influencing board decisions.</t>
  </si>
  <si>
    <t>Recommendations recognized as indispensable strategic input.</t>
  </si>
  <si>
    <t>INSIGHT PILLAR SUBTOTAL</t>
  </si>
  <si>
    <t xml:space="preserve">  A   PILLAR: ALIGNMENT  —  Linking audit to enterprise strategy &amp; risk</t>
  </si>
  <si>
    <t>Audit Plan-Strategy Linkage</t>
  </si>
  <si>
    <t>Audit plan based on rotation/cycle with no strategic reference.</t>
  </si>
  <si>
    <t>Plan references risk register but linkage is informal.</t>
  </si>
  <si>
    <t>Plan explicitly mapped to strategic objectives and top risks.</t>
  </si>
  <si>
    <t>Continuous alignment with real-time strategic risk feed.</t>
  </si>
  <si>
    <t>IA embedded in strategic planning process as core participant.</t>
  </si>
  <si>
    <t>Audit Universe Currency</t>
  </si>
  <si>
    <t>Audit universe unchanged for 2+ years.</t>
  </si>
  <si>
    <t>Annual refresh of audit universe.</t>
  </si>
  <si>
    <t>Semi-annual refresh with dynamic adjustments.</t>
  </si>
  <si>
    <t>Quarterly refresh with continuous monitoring triggers.</t>
  </si>
  <si>
    <t>Continuously updated audit universe with AI-driven risk sensing.</t>
  </si>
  <si>
    <t>Stakeholder Consultation</t>
  </si>
  <si>
    <t>No formal stakeholder consultation process.</t>
  </si>
  <si>
    <t>Informal discussions with some stakeholders during planning.</t>
  </si>
  <si>
    <t>Formal consultation with Board, CEO, CFO, CRO.</t>
  </si>
  <si>
    <t>Ongoing strategic dialogue beyond formal consultation.</t>
  </si>
  <si>
    <t>IA perspective sought proactively on all strategic initiatives.</t>
  </si>
  <si>
    <t>Resource Agility</t>
  </si>
  <si>
    <t>No mechanism to reallocate resources mid-year.</t>
  </si>
  <si>
    <t>Ad hoc reallocation possible but no formal process.</t>
  </si>
  <si>
    <t>15-20% flexibility reserve with formal reallocation process.</t>
  </si>
  <si>
    <t>Rapid reallocation within weeks; agile sprint model.</t>
  </si>
  <si>
    <t>Fully agile model; resource deployment optimized in real time.</t>
  </si>
  <si>
    <t>Engagement-to-Risk Mapping</t>
  </si>
  <si>
    <t>Engagements not linked to risk categories.</t>
  </si>
  <si>
    <t>Some engagements linked to broad risk categories.</t>
  </si>
  <si>
    <t>Every engagement mapped to specific risk/objective.</t>
  </si>
  <si>
    <t>Risk-engagement matrix with coverage heat mapping.</t>
  </si>
  <si>
    <t>Integrated assurance map with full coverage analytics.</t>
  </si>
  <si>
    <t>ALIGNMENT PILLAR SUBTOTAL</t>
  </si>
  <si>
    <t xml:space="preserve">  V   PILLAR: VALUE CREATION  —  Measuring audit’s tangible value contribution</t>
  </si>
  <si>
    <t>Value Tracking &amp; Reporting</t>
  </si>
  <si>
    <t>No tracking of value delivered.</t>
  </si>
  <si>
    <t>Informal tracking of some outcomes.</t>
  </si>
  <si>
    <t>Formal Value Register tracking all contributions.</t>
  </si>
  <si>
    <t>Automated value tracking integrated with audit management system.</t>
  </si>
  <si>
    <t>Real-time value dashboard visible to all stakeholders.</t>
  </si>
  <si>
    <t>Financial Impact Assessment</t>
  </si>
  <si>
    <t>No financial impact assessment of recommendations.</t>
  </si>
  <si>
    <t>Occasional estimation of savings from recommendations.</t>
  </si>
  <si>
    <t>Systematic financial impact assessment for key findings.</t>
  </si>
  <si>
    <t>Validated financial impact with management sign-off.</t>
  </si>
  <si>
    <t>Full four-dimension value model (Protective, Operational, Strategic, Stakeholder).</t>
  </si>
  <si>
    <t>ROI Articulation</t>
  </si>
  <si>
    <t>Cannot articulate IA ROI.</t>
  </si>
  <si>
    <t>Basic cost justification available.</t>
  </si>
  <si>
    <t>ROI calculated and presented to AC annually.</t>
  </si>
  <si>
    <t>Compelling multi-year ROI story (3:1+) presented to Board.</t>
  </si>
  <si>
    <t>ROI exceeds 5:1; IA investment actively increased by Board.</t>
  </si>
  <si>
    <t>Stakeholder Value Perception</t>
  </si>
  <si>
    <t>IA perceived as overhead/cost centre.</t>
  </si>
  <si>
    <t>Mixed perceptions; some see value, others don’t.</t>
  </si>
  <si>
    <t>Majority of stakeholders rate IA as value-adding.</t>
  </si>
  <si>
    <t>IA consistently ranked as top value-adding function.</t>
  </si>
  <si>
    <t>IA seen as competitive advantage by external stakeholders.</t>
  </si>
  <si>
    <t>Proactive Value Identification</t>
  </si>
  <si>
    <t>No proactive identification of improvement opportunities.</t>
  </si>
  <si>
    <t>Occasional identification of efficiencies during audits.</t>
  </si>
  <si>
    <t>Active identification of revenue protection and cost savings.</t>
  </si>
  <si>
    <t>Value identification is a KPI for every engagement.</t>
  </si>
  <si>
    <t>IA drives enterprise-wide value creation initiatives.</t>
  </si>
  <si>
    <t>VALUE CREATION PILLAR SUBTOTAL</t>
  </si>
  <si>
    <t xml:space="preserve">  A   PILLAR: ASSURANCE QUALITY  —  World-class methodology, QA &amp; standards</t>
  </si>
  <si>
    <t>IA Charter &amp; Standards Compliance</t>
  </si>
  <si>
    <t>No formal charter or outdated/unapproved charter.</t>
  </si>
  <si>
    <t>Charter exists but not reviewed annually.</t>
  </si>
  <si>
    <t>Charter approved annually, aligned to Global IA Standards.</t>
  </si>
  <si>
    <t>Charter reviewed and updated semi-annually with AC input.</t>
  </si>
  <si>
    <t>Charter is a living governance document; best-in-class.</t>
  </si>
  <si>
    <t>Methodology Documentation</t>
  </si>
  <si>
    <t>No documented methodology; ad hoc approach.</t>
  </si>
  <si>
    <t>Basic methodology templates in use.</t>
  </si>
  <si>
    <t>Comprehensive methodology governing all engagement phases.</t>
  </si>
  <si>
    <t>Methodology continuously refined with feedback loops.</t>
  </si>
  <si>
    <t>Methodology recognized as industry-leading; published externally.</t>
  </si>
  <si>
    <t>Quality Assurance Programme (QAIP)</t>
  </si>
  <si>
    <t>No QAIP in place.</t>
  </si>
  <si>
    <t>Informal quality reviews on some engagements.</t>
  </si>
  <si>
    <t>Formal QAIP with ongoing and periodic assessments.</t>
  </si>
  <si>
    <t>Independent QAIP with external validation component.</t>
  </si>
  <si>
    <t>QAIP drives continuous innovation in audit practices.</t>
  </si>
  <si>
    <t>External Quality Assessment (EQA)</t>
  </si>
  <si>
    <t>No EQA ever conducted.</t>
  </si>
  <si>
    <t>EQA planned but not yet completed.</t>
  </si>
  <si>
    <t>EQA completed within last 5 years with satisfactory results.</t>
  </si>
  <si>
    <t>EQA conducted every 3 years with ‘Generally Conforms’ rating.</t>
  </si>
  <si>
    <t>EQA assessor for peer organizations; quality thought leader.</t>
  </si>
  <si>
    <t>Professional Certifications &amp; CPD</t>
  </si>
  <si>
    <t>No team certifications; no CPD programme.</t>
  </si>
  <si>
    <t>Some team members pursuing certifications.</t>
  </si>
  <si>
    <t>Majority of team hold CIA/CISA/CFE; CPD targets met.</t>
  </si>
  <si>
    <t>100% team certified; advanced specializations pursued.</t>
  </si>
  <si>
    <t>Team attracts top talent; alumni become CxOs.</t>
  </si>
  <si>
    <t>ASSURANCE QUALITY PILLAR SUBTOTAL</t>
  </si>
  <si>
    <t xml:space="preserve">  N   PILLAR: NAVIGATION  —  Guiding through complex &amp; emerging risks</t>
  </si>
  <si>
    <t>Emerging Risk Coverage</t>
  </si>
  <si>
    <t>No coverage of emerging risks (cyber, ESG, AI, climate).</t>
  </si>
  <si>
    <t>Ad hoc coverage of 1 emerging risk area.</t>
  </si>
  <si>
    <t>2+ emerging risk audits annually (cyber, ESG, etc.).</t>
  </si>
  <si>
    <t>Continuous coverage of all relevant emerging risk domains.</t>
  </si>
  <si>
    <t>IA is the organization’s primary emerging risk intelligence source.</t>
  </si>
  <si>
    <t>Regulatory Change Readiness</t>
  </si>
  <si>
    <t>No assessment of regulatory change impact.</t>
  </si>
  <si>
    <t>Reactive response to regulatory changes.</t>
  </si>
  <si>
    <t>Formal regulatory change impact assessments included in plan.</t>
  </si>
  <si>
    <t>Proactive regulatory readiness programme in place.</t>
  </si>
  <si>
    <t>Organization is consistently ahead of regulatory curve due to IA.</t>
  </si>
  <si>
    <t>Advisory on Transformation</t>
  </si>
  <si>
    <t>No advisory role on transformation programmes.</t>
  </si>
  <si>
    <t>Occasional informal advisory input.</t>
  </si>
  <si>
    <t>Advisory engagements on major initiatives (digital, M&amp;A).</t>
  </si>
  <si>
    <t>Embedded advisory role on all transformation programmes.</t>
  </si>
  <si>
    <t>IA advisory is essential requirement for any major initiative.</t>
  </si>
  <si>
    <t>Horizon Scanning Capability</t>
  </si>
  <si>
    <t>No horizon scanning process.</t>
  </si>
  <si>
    <t>CAE reads industry publications; no formal process.</t>
  </si>
  <si>
    <t>Quarterly horizon scanning with documented risk register updates.</t>
  </si>
  <si>
    <t>AI-assisted horizon scanning with predictive risk indicators.</t>
  </si>
  <si>
    <t>Foresight capability recognized externally; contributes to industry.</t>
  </si>
  <si>
    <t>Cross-Functional Risk Collaboration</t>
  </si>
  <si>
    <t>Siloed; no collaboration with risk/compliance.</t>
  </si>
  <si>
    <t>Some coordination with compliance on shared areas.</t>
  </si>
  <si>
    <t>Active collaboration with risk management and compliance.</t>
  </si>
  <si>
    <t>Integrated risk coverage model with 2nd line and external audit.</t>
  </si>
  <si>
    <t>Combined assurance model fully operational; zero coverage gaps.</t>
  </si>
  <si>
    <t>NAVIGATION PILLAR SUBTOTAL</t>
  </si>
  <si>
    <t xml:space="preserve">  T   PILLAR: TECHNOLOGY &amp; INNOVATION  —  Leveraging technology for effectiveness</t>
  </si>
  <si>
    <t>Audit Management Software</t>
  </si>
  <si>
    <t>No audit management software; spreadsheets only.</t>
  </si>
  <si>
    <t>Basic audit management tool for workpapers.</t>
  </si>
  <si>
    <t>Full audit management suite (planning, workpapers, issues).</t>
  </si>
  <si>
    <t>Integrated GRC platform with real-time dashboards.</t>
  </si>
  <si>
    <t>AI-powered audit platform with predictive capabilities.</t>
  </si>
  <si>
    <t>Data Analytics Application</t>
  </si>
  <si>
    <t>No data analytics capability.</t>
  </si>
  <si>
    <t>Ad hoc analytics on specific engagements.</t>
  </si>
  <si>
    <t>Routine analytics for full-population testing in key areas.</t>
  </si>
  <si>
    <t>Advanced analytics embedded across all engagements.</t>
  </si>
  <si>
    <t>Process mining, NLP, and ML used routinely.</t>
  </si>
  <si>
    <t>Continuous Auditing/Monitoring</t>
  </si>
  <si>
    <t>No continuous auditing.</t>
  </si>
  <si>
    <t>Concept discussed but not implemented.</t>
  </si>
  <si>
    <t>Continuous monitoring in at least 1 high-risk area.</t>
  </si>
  <si>
    <t>Continuous auditing in all high-risk areas; real-time alerts.</t>
  </si>
  <si>
    <t>Organization-wide continuous assurance ecosystem.</t>
  </si>
  <si>
    <t>AI &amp; Advanced Tools</t>
  </si>
  <si>
    <t>No AI tools evaluated or used.</t>
  </si>
  <si>
    <t>Awareness of AI tools; no action taken.</t>
  </si>
  <si>
    <t>AI tools evaluated; pilot underway for risk assessment.</t>
  </si>
  <si>
    <t>AI-assisted anomaly detection and report generation operational.</t>
  </si>
  <si>
    <t>IA is technology innovation leader; piloting emerging tools.</t>
  </si>
  <si>
    <t>Technology Roadmap &amp; Budget</t>
  </si>
  <si>
    <t>No technology roadmap or budget.</t>
  </si>
  <si>
    <t>Informal wish-list; no dedicated budget.</t>
  </si>
  <si>
    <t>Documented roadmap with annual budget allocation.</t>
  </si>
  <si>
    <t>Multi-year roadmap with innovation R&amp;D component.</t>
  </si>
  <si>
    <t>Technology investment ROI exceeds 10:1; benchmark leader.</t>
  </si>
  <si>
    <t>TECHNOLOGY &amp; INNOVATION PILLAR SUBTOTAL</t>
  </si>
  <si>
    <t xml:space="preserve">  G   PILLAR: GOVERNANCE PARTNERSHIP  —  Strengthening three lines &amp; reporting</t>
  </si>
  <si>
    <t>AC Reporting Relationship</t>
  </si>
  <si>
    <t>CAE reports to management; no AC access.</t>
  </si>
  <si>
    <t>CAE has functional AC reporting; quarterly reports.</t>
  </si>
  <si>
    <t>Direct AC reporting with quarterly private sessions.</t>
  </si>
  <si>
    <t>CAE is trusted advisor to AC Chair; monthly dialogue.</t>
  </si>
  <si>
    <t>CAE-AC relationship is benchmark for governance excellence.</t>
  </si>
  <si>
    <t>Audit Report Quality</t>
  </si>
  <si>
    <t>Reports are lengthy, procedural, jargon-heavy.</t>
  </si>
  <si>
    <t>Reports have improved structure but still finding-focused.</t>
  </si>
  <si>
    <t>Concise, visual reports focused on business impact.</t>
  </si>
  <si>
    <t>Reports are strategic briefings; widely referenced by Board.</t>
  </si>
  <si>
    <t>Reporting innovation adopted by peers; published as best practice.</t>
  </si>
  <si>
    <t>Three Lines Coordination</t>
  </si>
  <si>
    <t>No coordination with 2nd line or external audit.</t>
  </si>
  <si>
    <t>Some coordination with external auditor on timing.</t>
  </si>
  <si>
    <t>Active coordination with risk, compliance, and external audit.</t>
  </si>
  <si>
    <t>Integrated assurance map with shared methodology.</t>
  </si>
  <si>
    <t>Combined assurance model is organizational competitive advantage.</t>
  </si>
  <si>
    <t>Governance Forum Participation</t>
  </si>
  <si>
    <t>No participation in governance forums.</t>
  </si>
  <si>
    <t>CAE invited to some governance meetings as observer.</t>
  </si>
  <si>
    <t>CAE participates in risk committee and key forums.</t>
  </si>
  <si>
    <t>CAE has standing seat on executive and investment committees.</t>
  </si>
  <si>
    <t>IA perspective embedded in every significant governance decision.</t>
  </si>
  <si>
    <t>Annual Overall Opinion</t>
  </si>
  <si>
    <t>No annual overall opinion provided.</t>
  </si>
  <si>
    <t>Basic annual opinion on controls.</t>
  </si>
  <si>
    <t>Comprehensive annual opinion on governance, risk, and controls.</t>
  </si>
  <si>
    <t>Opinion shapes Board strategy and risk appetite discussions.</t>
  </si>
  <si>
    <t>Opinion is the definitive statement on organizational health.</t>
  </si>
  <si>
    <t>GOVERNANCE PARTNERSHIP PILLAR SUBTOTAL</t>
  </si>
  <si>
    <t xml:space="preserve">  E   PILLAR: ENTERPRISE EXCELLENCE  —  Driving performance through integrated assurance</t>
  </si>
  <si>
    <t>Culture &amp; Ethics Assessment</t>
  </si>
  <si>
    <t>No culture or ethics assessment capability.</t>
  </si>
  <si>
    <t>Culture considered informally in some engagements.</t>
  </si>
  <si>
    <t>Dedicated culture/ethics audit within past 24 months.</t>
  </si>
  <si>
    <t>Culture assessment is core competency; conducted annually.</t>
  </si>
  <si>
    <t>Culture and conduct insights shape Board governance decisions.</t>
  </si>
  <si>
    <t>Integrated Assurance Contribution</t>
  </si>
  <si>
    <t>No contribution to integrated assurance.</t>
  </si>
  <si>
    <t>Awareness of integrated assurance concept.</t>
  </si>
  <si>
    <t>Active contribution to enterprise assurance map.</t>
  </si>
  <si>
    <t>IA drives the integrated assurance framework.</t>
  </si>
  <si>
    <t>Integrated assurance model is organizational competitive advantage.</t>
  </si>
  <si>
    <t>Risk Awareness Promotion</t>
  </si>
  <si>
    <t>No risk awareness activities beyond audit reports.</t>
  </si>
  <si>
    <t>Occasional presentations to management on risk.</t>
  </si>
  <si>
    <t>Training and knowledge-sharing programmes for the organization.</t>
  </si>
  <si>
    <t>IA is the organization’s risk culture champion.</t>
  </si>
  <si>
    <t>Risk-aware culture is a measurable organizational strength.</t>
  </si>
  <si>
    <t>People, Process &amp; Performance Focus</t>
  </si>
  <si>
    <t>Engagements focus exclusively on financial controls.</t>
  </si>
  <si>
    <t>Some engagements consider operational processes.</t>
  </si>
  <si>
    <t>Engagements assess people, processes, and performance systems.</t>
  </si>
  <si>
    <t>Holistic assessment model covering all organizational dimensions.</t>
  </si>
  <si>
    <t>IA engagements drive measurable enterprise performance improvement.</t>
  </si>
  <si>
    <t>Self-Benchmarking &amp; Innovation</t>
  </si>
  <si>
    <t>No benchmarking of IA performance.</t>
  </si>
  <si>
    <t>Informal comparison with perceived peers.</t>
  </si>
  <si>
    <t>Annual benchmarking against industry metrics.</t>
  </si>
  <si>
    <t>Recognized by peers as top-quartile performer.</t>
  </si>
  <si>
    <t>Industry thought leader; contributes to professional standards.</t>
  </si>
  <si>
    <t>ENTERPRISE EXCELLENCE PILLAR SUBTOTAL</t>
  </si>
  <si>
    <t>OVERALL IAVANTAGE™ SCORE</t>
  </si>
  <si>
    <t>YOUR MATURITY LEVEL</t>
  </si>
  <si>
    <t>IAVANTAGE™ PILLAR SCORECARD DASHBOARD</t>
  </si>
  <si>
    <t>Auto-populated from Pillar Assessment  |  Dawgen Global  |  www.dawgen.global</t>
  </si>
  <si>
    <t>PILLAR</t>
  </si>
  <si>
    <t>YOUR SCORE</t>
  </si>
  <si>
    <t>MAX</t>
  </si>
  <si>
    <t>% ACHIEVED</t>
  </si>
  <si>
    <t>MATURITY LEVEL</t>
  </si>
  <si>
    <t>VISUAL MATURITY INDICATOR</t>
  </si>
  <si>
    <t>PRIORITY</t>
  </si>
  <si>
    <t>I</t>
  </si>
  <si>
    <t>INSIGHT</t>
  </si>
  <si>
    <t>A</t>
  </si>
  <si>
    <t>ALIGNMENT</t>
  </si>
  <si>
    <t>V</t>
  </si>
  <si>
    <t>VALUE CREATION</t>
  </si>
  <si>
    <t>ASSURANCE QUALITY</t>
  </si>
  <si>
    <t>N</t>
  </si>
  <si>
    <t>NAVIGATION</t>
  </si>
  <si>
    <t>T</t>
  </si>
  <si>
    <t>TECHNOLOGY &amp; INNOVATION</t>
  </si>
  <si>
    <t>G</t>
  </si>
  <si>
    <t>GOVERNANCE PARTNERSHIP</t>
  </si>
  <si>
    <t>E</t>
  </si>
  <si>
    <t>ENTERPRISE EXCELLENCE</t>
  </si>
  <si>
    <t>OVERALL SCORE</t>
  </si>
  <si>
    <t>PILLAR MATURITY HEAT MAP</t>
  </si>
  <si>
    <t>CRITERION 1</t>
  </si>
  <si>
    <t>CRITERION 2</t>
  </si>
  <si>
    <t>CRITERION 3</t>
  </si>
  <si>
    <t>CRITERION 4</t>
  </si>
  <si>
    <t>CRITERION 5</t>
  </si>
  <si>
    <t>PILLAR AVG</t>
  </si>
  <si>
    <t>GAP ANALYSIS: DISTANCE TO NEXT MATURITY LEVEL</t>
  </si>
  <si>
    <t>CURRENT</t>
  </si>
  <si>
    <t>NEXT TARGET</t>
  </si>
  <si>
    <t>GAP (PTS)</t>
  </si>
  <si>
    <t>% TO CLOSE</t>
  </si>
  <si>
    <t>EFFORT LEVEL</t>
  </si>
  <si>
    <t>RECOMMENDED ACTION</t>
  </si>
  <si>
    <t>IAVANTAGE™ PRIORITY ACTION PLANNER</t>
  </si>
  <si>
    <t>Auto-prioritized based on your assessment scores  |  Customise timelines and owners below</t>
  </si>
  <si>
    <t>GAP SCORE</t>
  </si>
  <si>
    <t>RECOMMENDED ACTIONS (TOP 3 PER PILLAR)</t>
  </si>
  <si>
    <t>TIMELINE</t>
  </si>
  <si>
    <t>OWNER</t>
  </si>
  <si>
    <t>STATUS</t>
  </si>
  <si>
    <t>1. Launch quarterly risk intelligence briefing to AC
2. Implement root cause analysis process for all findings
3. Create annual ‘State of Risk’ synthesis report</t>
  </si>
  <si>
    <t>1. Map every audit engagement to strategic objectives/risks
2. Build 15-20% flexibility reserve into audit plan
3. Conduct formal stakeholder consultation during planning</t>
  </si>
  <si>
    <t>1. Establish and maintain a Value Register from today
2. Calculate and present IA ROI at next AC meeting
3. Train teams to identify value opportunities in every engagement</t>
  </si>
  <si>
    <t>1. Review and update IA Charter for AC approval
2. Launch formal QAIP with supervision reviews
3. Set team certification targets and CPD budget</t>
  </si>
  <si>
    <t>1. Add 2+ emerging risk audits to this year’s plan
2. Establish quarterly horizon scanning process
3. Build advisory capability for 1 major transformation</t>
  </si>
  <si>
    <t>1. Deploy audit management software if not in place
2. Implement data analytics in 3 high-risk areas within 12 months
3. Document technology roadmap with dedicated budget</t>
  </si>
  <si>
    <t>1. Secure quarterly private sessions with AC Chair
2. Redesign audit reports (max 2-page executive summary)
3. Build combined assurance map with 2nd line + external audit</t>
  </si>
  <si>
    <t>1. Plan a culture/ethics assessment within 12 months
2. Contribute to enterprise integrated assurance map
3. Benchmark IA performance against industry peers</t>
  </si>
  <si>
    <t>90-DAY QUICK WINS — YOUR TOP 3 IMMEDIATE ACTIONS</t>
  </si>
  <si>
    <t>ACTION</t>
  </si>
  <si>
    <t>SOURCE PILLAR</t>
  </si>
  <si>
    <t>EXPECTED IMPACT</t>
  </si>
  <si>
    <t>DETAILED STEPS</t>
  </si>
  <si>
    <t>DEADLINE</t>
  </si>
  <si>
    <t>READY TO ACCELERATE?  Book your complimentary IAVANTAGE™ Discovery Session: www.dawgen.global/discovery  |  iavantage@dawgen.global</t>
  </si>
  <si>
    <t>IAVANTAGE™ SCORING REFERENCE GUIDE</t>
  </si>
  <si>
    <t>SCORE</t>
  </si>
  <si>
    <t>LEVEL</t>
  </si>
  <si>
    <t>DESCRIPTION</t>
  </si>
  <si>
    <t>EVIDENCE EXAMPLES</t>
  </si>
  <si>
    <t>NOT IN PLACE</t>
  </si>
  <si>
    <t>Capability does not exist or is entirely ad hoc. No formal processes, tools, or practices.</t>
  </si>
  <si>
    <t>No documentation. No assigned responsibility. Reactive only.</t>
  </si>
  <si>
    <t>EMERGING</t>
  </si>
  <si>
    <t>Initial awareness; some informal efforts underway but inconsistent or incomplete.</t>
  </si>
  <si>
    <t>Draft policies. Sporadic efforts. Limited buy-in. Individual-dependent.</t>
  </si>
  <si>
    <t>DEVELOPING</t>
  </si>
  <si>
    <t>Formal capability established and documented; implementation may be inconsistent.</t>
  </si>
  <si>
    <t>Documented processes. Defined roles. Some metrics. Inconsistent application.</t>
  </si>
  <si>
    <t>ESTABLISHED</t>
  </si>
  <si>
    <t>Well-established, consistently applied, demonstrating measurable results.</t>
  </si>
  <si>
    <t>Consistent execution. Regular reporting. Measurable outcomes. CI underway.</t>
  </si>
  <si>
    <t>LEADING PRACTICE</t>
  </si>
  <si>
    <t>Industry-leading. Fully embedded, continuously improved, exceptional value.</t>
  </si>
  <si>
    <t>Best-in-class benchmark. Innovation driver. External recognition. Proactive.</t>
  </si>
  <si>
    <t>OVERALL SCORE INTERPRETATION</t>
  </si>
  <si>
    <t>RANGE</t>
  </si>
  <si>
    <t>MATURITY</t>
  </si>
  <si>
    <t>INTERPRETATION</t>
  </si>
  <si>
    <t>NEXT STEP</t>
  </si>
  <si>
    <t>40–80</t>
  </si>
  <si>
    <t>Level 1: Foundational</t>
  </si>
  <si>
    <t>Reactive and compliance-focused. Major transformation opportunity.</t>
  </si>
  <si>
    <t>Engage Dawgen Global for IAVANTAGE™ Diagnostic.</t>
  </si>
  <si>
    <t>81–120</t>
  </si>
  <si>
    <t>Level 2: Structured</t>
  </si>
  <si>
    <t>Core processes in place but not strategically relevant.</t>
  </si>
  <si>
    <t>Request IAVANTAGE™ Diagnostic for quick wins.</t>
  </si>
  <si>
    <t>121–160</t>
  </si>
  <si>
    <t>Level 3: Integrated</t>
  </si>
  <si>
    <t>Contributing meaningfully. Strong foundation.</t>
  </si>
  <si>
    <t>90-Day Quick Start to reach Level 4.</t>
  </si>
  <si>
    <t>161–185</t>
  </si>
  <si>
    <t>Level 4: Advanced</t>
  </si>
  <si>
    <t>High-performing with strategic value.</t>
  </si>
  <si>
    <t>Full Transformation for Level 5.</t>
  </si>
  <si>
    <t>186–200</t>
  </si>
  <si>
    <t>Level 5: Strategic Partner</t>
  </si>
  <si>
    <t>Best-in-class. Industry-leading.</t>
  </si>
  <si>
    <t>IAVANTAGE™ Community benchmarking.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</si>
</sst>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sz val="9"/>
      <color rgb="FF999999"/>
      <name val="Arial"/>
    </font>
    <font>
      <b/>
      <sz val="11"/>
      <color rgb="FF1B2A4A"/>
      <name val="Arial"/>
    </font>
    <font>
      <sz val="10"/>
      <color rgb="FF2C2C2C"/>
      <name val="Arial"/>
    </font>
    <font>
      <b/>
      <sz val="10"/>
      <color rgb="FF1B2A4A"/>
      <name val="Arial"/>
    </font>
    <font>
      <b/>
      <sz val="14"/>
      <color rgb="FFFFFFFF"/>
      <name val="Arial"/>
    </font>
    <font>
      <sz val="9"/>
      <color rgb="FF2E75B6"/>
      <name val="Arial"/>
    </font>
    <font>
      <b/>
      <sz val="12"/>
      <color rgb="FFFFFFFF"/>
      <name val="Arial"/>
    </font>
    <font>
      <b/>
      <sz val="10"/>
      <color rgb="FFFFFFFF"/>
      <name val="Arial"/>
    </font>
    <font>
      <b/>
      <sz val="9"/>
      <color rgb="FF1B2A4A"/>
      <name val="Arial"/>
    </font>
    <font>
      <sz val="8"/>
      <color rgb="FF2C2C2C"/>
      <name val="Arial"/>
    </font>
    <font>
      <b/>
      <sz val="12"/>
      <color rgb="FF1B2A4A"/>
      <name val="Arial"/>
    </font>
    <font>
      <sz val="9"/>
      <color rgb="FF888888"/>
      <name val="Arial"/>
    </font>
    <font>
      <b/>
      <sz val="13"/>
      <color rgb="FFFFFFFF"/>
      <name val="Arial"/>
    </font>
    <font>
      <b/>
      <sz val="14"/>
      <color rgb="FFD4A843"/>
      <name val="Arial"/>
    </font>
    <font>
      <b/>
      <sz val="12"/>
      <color rgb="FFD4A843"/>
      <name val="Arial"/>
    </font>
    <font>
      <b/>
      <sz val="11"/>
      <color rgb="FFFFFFFF"/>
      <name val="Arial"/>
    </font>
    <font>
      <sz val="10"/>
      <color rgb="FF888888"/>
      <name val="Arial"/>
    </font>
    <font>
      <sz val="9"/>
      <color rgb="FF1B2A4A"/>
      <name val="Arial"/>
    </font>
    <font>
      <sz val="9"/>
      <color rgb="FF0097A7"/>
      <name val="Arial"/>
    </font>
    <font>
      <sz val="9"/>
      <color rgb="FF5C6BC0"/>
      <name val="Arial"/>
    </font>
    <font>
      <sz val="9"/>
      <color rgb="FF00838F"/>
      <name val="Arial"/>
    </font>
    <font>
      <sz val="9"/>
      <color rgb="FF1565C0"/>
      <name val="Arial"/>
    </font>
    <font>
      <sz val="9"/>
      <color rgb="FF4527A0"/>
      <name val="Arial"/>
    </font>
    <font>
      <sz val="9"/>
      <color rgb="FF2E7D32"/>
      <name val="Arial"/>
    </font>
    <font>
      <sz val="11"/>
      <color rgb="FFFFFFFF"/>
      <name val="Arial"/>
    </font>
    <font>
      <sz val="10"/>
      <color rgb="FF1B2A4A"/>
      <name val="Arial"/>
    </font>
    <font>
      <b/>
      <sz val="10"/>
      <color rgb="FF0097A7"/>
      <name val="Arial"/>
    </font>
    <font>
      <sz val="9"/>
      <color rgb="FF2C2C2C"/>
      <name val="Arial"/>
    </font>
    <font>
      <b/>
      <sz val="11"/>
      <color rgb="FFD4A843"/>
      <name val="Arial"/>
    </font>
    <font>
      <b/>
      <sz val="16"/>
      <color rgb="FF1B2A4A"/>
      <name val="Arial"/>
    </font>
    <font>
      <sz val="9"/>
      <color rgb="FF666666"/>
      <name val="Arial"/>
    </font>
    <font>
      <b/>
      <sz val="9"/>
      <color rgb="FF2E75B6"/>
      <name val="Arial"/>
    </font>
  </fonts>
  <fills count="21">
    <fill>
      <patternFill patternType="none"/>
    </fill>
    <fill>
      <patternFill patternType="gray125"/>
    </fill>
    <fill>
      <patternFill patternType="solid">
        <fgColor rgb="FF1B2A4A"/>
      </patternFill>
    </fill>
    <fill>
      <patternFill patternType="solid">
        <fgColor rgb="FFEDF4FA"/>
      </patternFill>
    </fill>
    <fill>
      <patternFill patternType="solid">
        <fgColor rgb="FFFBF5E9"/>
      </patternFill>
    </fill>
    <fill>
      <patternFill patternType="solid">
        <fgColor rgb="FFFFFFFF"/>
      </patternFill>
    </fill>
    <fill>
      <patternFill patternType="solid">
        <fgColor rgb="FF3A4A6A"/>
      </patternFill>
    </fill>
    <fill>
      <patternFill patternType="solid">
        <fgColor rgb="FFFFEBEE"/>
      </patternFill>
    </fill>
    <fill>
      <patternFill patternType="solid">
        <fgColor rgb="FFFFF8E1"/>
      </patternFill>
    </fill>
    <fill>
      <patternFill patternType="solid">
        <fgColor rgb="FFE8F5E9"/>
      </patternFill>
    </fill>
    <fill>
      <patternFill patternType="solid">
        <fgColor rgb="FFE8F6F8"/>
      </patternFill>
    </fill>
    <fill>
      <patternFill patternType="solid">
        <fgColor rgb="FFFCE4A8"/>
      </patternFill>
    </fill>
    <fill>
      <patternFill patternType="solid">
        <fgColor rgb="FFF5F5F5"/>
      </patternFill>
    </fill>
    <fill>
      <patternFill patternType="solid">
        <fgColor rgb="FF2E75B6"/>
      </patternFill>
    </fill>
    <fill>
      <patternFill patternType="solid">
        <fgColor rgb="FF0097A7"/>
      </patternFill>
    </fill>
    <fill>
      <patternFill patternType="solid">
        <fgColor rgb="FF5C6BC0"/>
      </patternFill>
    </fill>
    <fill>
      <patternFill patternType="solid">
        <fgColor rgb="FF00838F"/>
      </patternFill>
    </fill>
    <fill>
      <patternFill patternType="solid">
        <fgColor rgb="FF1565C0"/>
      </patternFill>
    </fill>
    <fill>
      <patternFill patternType="solid">
        <fgColor rgb="FF4527A0"/>
      </patternFill>
    </fill>
    <fill>
      <patternFill patternType="solid">
        <fgColor rgb="FF2E7D32"/>
      </patternFill>
    </fill>
    <fill>
      <patternFill patternType="solid">
        <fgColor rgb="FFD4A843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1" fillId="10" borderId="1" xfId="0" applyFont="1" applyFill="1" applyBorder="1" applyAlignment="1">
      <alignment horizontal="left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center" vertical="center" wrapText="1"/>
    </xf>
    <xf numFmtId="9" fontId="5" fillId="12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left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23" fillId="12" borderId="1" xfId="0" applyFont="1" applyFill="1" applyBorder="1" applyAlignment="1">
      <alignment horizontal="left" vertical="center" wrapText="1"/>
    </xf>
    <xf numFmtId="0" fontId="17" fillId="18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9" fontId="27" fillId="5" borderId="1" xfId="0" applyNumberFormat="1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left" vertical="center" wrapText="1"/>
    </xf>
    <xf numFmtId="0" fontId="27" fillId="12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wrapText="1"/>
    </xf>
    <xf numFmtId="9" fontId="27" fillId="12" borderId="1" xfId="0" applyNumberFormat="1" applyFont="1" applyFill="1" applyBorder="1" applyAlignment="1">
      <alignment horizontal="center" vertical="center" wrapText="1"/>
    </xf>
    <xf numFmtId="0" fontId="29" fillId="1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29" fillId="7" borderId="1" xfId="0" applyFont="1" applyFill="1" applyBorder="1" applyAlignment="1">
      <alignment horizontal="left" vertical="center" wrapText="1"/>
    </xf>
    <xf numFmtId="0" fontId="32" fillId="7" borderId="1" xfId="0" applyFont="1" applyFill="1" applyBorder="1" applyAlignment="1">
      <alignment horizontal="left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29" fillId="8" borderId="1" xfId="0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29" fillId="9" borderId="1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29" fillId="10" borderId="1" xfId="0" applyFont="1" applyFill="1" applyBorder="1" applyAlignment="1">
      <alignment horizontal="left" vertical="center" wrapText="1"/>
    </xf>
    <xf numFmtId="0" fontId="32" fillId="10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0" xfId="0"/>
    <xf numFmtId="0" fontId="4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8" fillId="16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left" vertical="center" wrapText="1"/>
    </xf>
    <xf numFmtId="0" fontId="8" fillId="15" borderId="1" xfId="0" applyFont="1" applyFill="1" applyBorder="1" applyAlignment="1">
      <alignment horizontal="left" vertical="center" wrapText="1"/>
    </xf>
    <xf numFmtId="0" fontId="8" fillId="18" borderId="1" xfId="0" applyFont="1" applyFill="1" applyBorder="1" applyAlignment="1">
      <alignment horizontal="left" vertical="center" wrapText="1"/>
    </xf>
    <xf numFmtId="0" fontId="8" fillId="17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 patternType="solid">
          <fgColor rgb="FFE8F6F8"/>
        </patternFill>
      </fill>
    </dxf>
    <dxf>
      <fill>
        <patternFill patternType="solid">
          <fgColor rgb="FFE8F5E9"/>
        </patternFill>
      </fill>
    </dxf>
    <dxf>
      <fill>
        <patternFill patternType="solid">
          <fgColor rgb="FFFBF5E9"/>
        </patternFill>
      </fill>
    </dxf>
    <dxf>
      <fill>
        <patternFill patternType="solid">
          <fgColor rgb="FFFFF8E1"/>
        </patternFill>
      </fill>
    </dxf>
    <dxf>
      <fill>
        <patternFill patternType="solid">
          <fgColor rgb="FFFFEBE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4A843"/>
  </sheetPr>
  <dimension ref="A1:C26"/>
  <sheetViews>
    <sheetView tabSelected="1" topLeftCell="A12" workbookViewId="0">
      <selection sqref="A1:C1"/>
    </sheetView>
  </sheetViews>
  <sheetFormatPr defaultRowHeight="14.4" x14ac:dyDescent="0.3"/>
  <cols>
    <col min="1" max="1" width="3" customWidth="1"/>
    <col min="2" max="2" width="80" customWidth="1"/>
    <col min="3" max="3" width="20" customWidth="1"/>
  </cols>
  <sheetData>
    <row r="1" spans="1:3" ht="45" customHeight="1" x14ac:dyDescent="0.3">
      <c r="A1" s="101" t="s">
        <v>0</v>
      </c>
      <c r="B1" s="99"/>
      <c r="C1" s="99"/>
    </row>
    <row r="2" spans="1:3" x14ac:dyDescent="0.3">
      <c r="A2" s="102" t="s">
        <v>1</v>
      </c>
      <c r="B2" s="99"/>
      <c r="C2" s="99"/>
    </row>
    <row r="4" spans="1:3" ht="28.05" customHeight="1" x14ac:dyDescent="0.3">
      <c r="A4" s="98" t="s">
        <v>2</v>
      </c>
      <c r="B4" s="99"/>
      <c r="C4" s="99"/>
    </row>
    <row r="5" spans="1:3" ht="55.05" customHeight="1" x14ac:dyDescent="0.3">
      <c r="A5" s="100" t="s">
        <v>3</v>
      </c>
      <c r="B5" s="99"/>
      <c r="C5" s="99"/>
    </row>
    <row r="7" spans="1:3" ht="28.05" customHeight="1" x14ac:dyDescent="0.3">
      <c r="A7" s="98" t="s">
        <v>4</v>
      </c>
      <c r="B7" s="99"/>
      <c r="C7" s="99"/>
    </row>
    <row r="8" spans="1:3" ht="55.05" customHeight="1" x14ac:dyDescent="0.3">
      <c r="A8" s="100" t="s">
        <v>5</v>
      </c>
      <c r="B8" s="99"/>
      <c r="C8" s="99"/>
    </row>
    <row r="10" spans="1:3" ht="28.05" customHeight="1" x14ac:dyDescent="0.3">
      <c r="A10" s="98" t="s">
        <v>6</v>
      </c>
      <c r="B10" s="99"/>
      <c r="C10" s="99"/>
    </row>
    <row r="11" spans="1:3" ht="55.05" customHeight="1" x14ac:dyDescent="0.3">
      <c r="A11" s="100" t="s">
        <v>7</v>
      </c>
      <c r="B11" s="99"/>
      <c r="C11" s="99"/>
    </row>
    <row r="13" spans="1:3" ht="28.05" customHeight="1" x14ac:dyDescent="0.3">
      <c r="A13" s="98" t="s">
        <v>8</v>
      </c>
      <c r="B13" s="99"/>
      <c r="C13" s="99"/>
    </row>
    <row r="14" spans="1:3" ht="55.05" customHeight="1" x14ac:dyDescent="0.3">
      <c r="A14" s="100" t="s">
        <v>9</v>
      </c>
      <c r="B14" s="99"/>
      <c r="C14" s="99"/>
    </row>
    <row r="16" spans="1:3" ht="28.05" customHeight="1" x14ac:dyDescent="0.3">
      <c r="A16" s="98" t="s">
        <v>10</v>
      </c>
      <c r="B16" s="99"/>
      <c r="C16" s="99"/>
    </row>
    <row r="17" spans="1:3" ht="55.05" customHeight="1" x14ac:dyDescent="0.3">
      <c r="A17" s="100" t="s">
        <v>11</v>
      </c>
      <c r="B17" s="99"/>
      <c r="C17" s="99"/>
    </row>
    <row r="19" spans="1:3" ht="28.05" customHeight="1" x14ac:dyDescent="0.3">
      <c r="A19" s="98" t="s">
        <v>12</v>
      </c>
      <c r="B19" s="99"/>
      <c r="C19" s="99"/>
    </row>
    <row r="20" spans="1:3" ht="55.05" customHeight="1" x14ac:dyDescent="0.3">
      <c r="A20" s="100" t="s">
        <v>13</v>
      </c>
      <c r="B20" s="99"/>
      <c r="C20" s="99"/>
    </row>
    <row r="23" spans="1:3" x14ac:dyDescent="0.3">
      <c r="A23" s="2"/>
      <c r="B23" s="3" t="s">
        <v>14</v>
      </c>
      <c r="C23" s="1"/>
    </row>
    <row r="24" spans="1:3" x14ac:dyDescent="0.3">
      <c r="A24" s="2"/>
      <c r="B24" s="3" t="s">
        <v>15</v>
      </c>
      <c r="C24" s="1"/>
    </row>
    <row r="25" spans="1:3" x14ac:dyDescent="0.3">
      <c r="A25" s="2"/>
      <c r="B25" s="3" t="s">
        <v>16</v>
      </c>
      <c r="C25" s="1"/>
    </row>
    <row r="26" spans="1:3" x14ac:dyDescent="0.3">
      <c r="A26" s="2"/>
      <c r="B26" s="3" t="s">
        <v>17</v>
      </c>
      <c r="C26" s="1"/>
    </row>
  </sheetData>
  <mergeCells count="14">
    <mergeCell ref="A20:C20"/>
    <mergeCell ref="A2:C2"/>
    <mergeCell ref="A10:C10"/>
    <mergeCell ref="A13:C13"/>
    <mergeCell ref="A11:C11"/>
    <mergeCell ref="A19:C19"/>
    <mergeCell ref="A1:C1"/>
    <mergeCell ref="A5:C5"/>
    <mergeCell ref="A16:C16"/>
    <mergeCell ref="A8:C8"/>
    <mergeCell ref="A14:C14"/>
    <mergeCell ref="A17:C17"/>
    <mergeCell ref="A7:C7"/>
    <mergeCell ref="A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B2A4A"/>
  </sheetPr>
  <dimension ref="A1:I78"/>
  <sheetViews>
    <sheetView workbookViewId="0"/>
  </sheetViews>
  <sheetFormatPr defaultRowHeight="14.4" x14ac:dyDescent="0.3"/>
  <cols>
    <col min="1" max="1" width="4" customWidth="1"/>
    <col min="2" max="2" width="22" customWidth="1"/>
    <col min="3" max="7" width="32" customWidth="1"/>
    <col min="8" max="8" width="12" customWidth="1"/>
    <col min="9" max="9" width="16" customWidth="1"/>
  </cols>
  <sheetData>
    <row r="1" spans="1:9" ht="40.049999999999997" customHeight="1" x14ac:dyDescent="0.3">
      <c r="A1" s="116" t="s">
        <v>18</v>
      </c>
      <c r="B1" s="99"/>
      <c r="C1" s="99"/>
      <c r="D1" s="99"/>
      <c r="E1" s="99"/>
      <c r="F1" s="99"/>
      <c r="G1" s="99"/>
      <c r="H1" s="99"/>
      <c r="I1" s="99"/>
    </row>
    <row r="2" spans="1:9" x14ac:dyDescent="0.3">
      <c r="A2" s="105" t="s">
        <v>19</v>
      </c>
      <c r="B2" s="99"/>
      <c r="C2" s="99"/>
      <c r="D2" s="99"/>
      <c r="E2" s="99"/>
      <c r="F2" s="99"/>
      <c r="G2" s="99"/>
      <c r="H2" s="99"/>
      <c r="I2" s="99"/>
    </row>
    <row r="4" spans="1:9" ht="31.95" customHeight="1" x14ac:dyDescent="0.3">
      <c r="A4" s="108" t="s">
        <v>20</v>
      </c>
      <c r="B4" s="99"/>
      <c r="C4" s="99"/>
      <c r="D4" s="99"/>
      <c r="E4" s="99"/>
      <c r="F4" s="99"/>
      <c r="G4" s="99"/>
      <c r="H4" s="99"/>
      <c r="I4" s="99"/>
    </row>
    <row r="5" spans="1:9" ht="40.049999999999997" customHeight="1" x14ac:dyDescent="0.3">
      <c r="A5" s="4" t="s">
        <v>21</v>
      </c>
      <c r="B5" s="4" t="s">
        <v>22</v>
      </c>
      <c r="C5" s="4" t="s">
        <v>23</v>
      </c>
      <c r="D5" s="4" t="s">
        <v>24</v>
      </c>
      <c r="E5" s="4" t="s">
        <v>25</v>
      </c>
      <c r="F5" s="4" t="s">
        <v>26</v>
      </c>
      <c r="G5" s="4" t="s">
        <v>27</v>
      </c>
      <c r="H5" s="4" t="s">
        <v>28</v>
      </c>
      <c r="I5" s="4" t="s">
        <v>29</v>
      </c>
    </row>
    <row r="6" spans="1:9" ht="79.95" customHeight="1" x14ac:dyDescent="0.3">
      <c r="A6" s="5">
        <v>1</v>
      </c>
      <c r="B6" s="6" t="s">
        <v>30</v>
      </c>
      <c r="C6" s="7" t="s">
        <v>31</v>
      </c>
      <c r="D6" s="8" t="s">
        <v>32</v>
      </c>
      <c r="E6" s="9" t="s">
        <v>33</v>
      </c>
      <c r="F6" s="10" t="s">
        <v>34</v>
      </c>
      <c r="G6" s="11" t="s">
        <v>35</v>
      </c>
      <c r="H6" s="12"/>
      <c r="I6" s="13"/>
    </row>
    <row r="7" spans="1:9" ht="79.95" customHeight="1" x14ac:dyDescent="0.3">
      <c r="A7" s="14">
        <v>2</v>
      </c>
      <c r="B7" s="15" t="s">
        <v>36</v>
      </c>
      <c r="C7" s="7" t="s">
        <v>37</v>
      </c>
      <c r="D7" s="8" t="s">
        <v>38</v>
      </c>
      <c r="E7" s="9" t="s">
        <v>39</v>
      </c>
      <c r="F7" s="10" t="s">
        <v>40</v>
      </c>
      <c r="G7" s="11" t="s">
        <v>41</v>
      </c>
      <c r="H7" s="12"/>
      <c r="I7" s="16"/>
    </row>
    <row r="8" spans="1:9" ht="79.95" customHeight="1" x14ac:dyDescent="0.3">
      <c r="A8" s="5">
        <v>3</v>
      </c>
      <c r="B8" s="6" t="s">
        <v>42</v>
      </c>
      <c r="C8" s="7" t="s">
        <v>43</v>
      </c>
      <c r="D8" s="8" t="s">
        <v>44</v>
      </c>
      <c r="E8" s="9" t="s">
        <v>45</v>
      </c>
      <c r="F8" s="10" t="s">
        <v>46</v>
      </c>
      <c r="G8" s="11" t="s">
        <v>47</v>
      </c>
      <c r="H8" s="12"/>
      <c r="I8" s="13"/>
    </row>
    <row r="9" spans="1:9" ht="79.95" customHeight="1" x14ac:dyDescent="0.3">
      <c r="A9" s="14">
        <v>4</v>
      </c>
      <c r="B9" s="15" t="s">
        <v>48</v>
      </c>
      <c r="C9" s="7" t="s">
        <v>49</v>
      </c>
      <c r="D9" s="8" t="s">
        <v>50</v>
      </c>
      <c r="E9" s="9" t="s">
        <v>51</v>
      </c>
      <c r="F9" s="10" t="s">
        <v>52</v>
      </c>
      <c r="G9" s="11" t="s">
        <v>53</v>
      </c>
      <c r="H9" s="12"/>
      <c r="I9" s="16"/>
    </row>
    <row r="10" spans="1:9" ht="79.95" customHeight="1" x14ac:dyDescent="0.3">
      <c r="A10" s="5">
        <v>5</v>
      </c>
      <c r="B10" s="6" t="s">
        <v>54</v>
      </c>
      <c r="C10" s="7" t="s">
        <v>55</v>
      </c>
      <c r="D10" s="8" t="s">
        <v>56</v>
      </c>
      <c r="E10" s="9" t="s">
        <v>57</v>
      </c>
      <c r="F10" s="10" t="s">
        <v>58</v>
      </c>
      <c r="G10" s="11" t="s">
        <v>59</v>
      </c>
      <c r="H10" s="12"/>
      <c r="I10" s="13"/>
    </row>
    <row r="11" spans="1:9" ht="28.05" customHeight="1" x14ac:dyDescent="0.3">
      <c r="A11" s="2"/>
      <c r="B11" s="104" t="s">
        <v>60</v>
      </c>
      <c r="C11" s="99"/>
      <c r="D11" s="99"/>
      <c r="E11" s="99"/>
      <c r="F11" s="99"/>
      <c r="G11" s="99"/>
      <c r="H11" s="17">
        <f>SUM(H6:H10)</f>
        <v>0</v>
      </c>
      <c r="I11" s="18" t="str">
        <f>IF(H11=0,"",H11/25)</f>
        <v/>
      </c>
    </row>
    <row r="13" spans="1:9" ht="31.95" customHeight="1" x14ac:dyDescent="0.3">
      <c r="A13" s="109" t="s">
        <v>61</v>
      </c>
      <c r="B13" s="99"/>
      <c r="C13" s="99"/>
      <c r="D13" s="99"/>
      <c r="E13" s="99"/>
      <c r="F13" s="99"/>
      <c r="G13" s="99"/>
      <c r="H13" s="99"/>
      <c r="I13" s="99"/>
    </row>
    <row r="14" spans="1:9" ht="40.049999999999997" customHeight="1" x14ac:dyDescent="0.3">
      <c r="A14" s="4" t="s">
        <v>21</v>
      </c>
      <c r="B14" s="4" t="s">
        <v>22</v>
      </c>
      <c r="C14" s="4" t="s">
        <v>23</v>
      </c>
      <c r="D14" s="4" t="s">
        <v>24</v>
      </c>
      <c r="E14" s="4" t="s">
        <v>25</v>
      </c>
      <c r="F14" s="4" t="s">
        <v>26</v>
      </c>
      <c r="G14" s="4" t="s">
        <v>27</v>
      </c>
      <c r="H14" s="4" t="s">
        <v>28</v>
      </c>
      <c r="I14" s="4" t="s">
        <v>29</v>
      </c>
    </row>
    <row r="15" spans="1:9" ht="79.95" customHeight="1" x14ac:dyDescent="0.3">
      <c r="A15" s="5">
        <v>1</v>
      </c>
      <c r="B15" s="6" t="s">
        <v>62</v>
      </c>
      <c r="C15" s="7" t="s">
        <v>63</v>
      </c>
      <c r="D15" s="8" t="s">
        <v>64</v>
      </c>
      <c r="E15" s="9" t="s">
        <v>65</v>
      </c>
      <c r="F15" s="10" t="s">
        <v>66</v>
      </c>
      <c r="G15" s="11" t="s">
        <v>67</v>
      </c>
      <c r="H15" s="12"/>
      <c r="I15" s="13"/>
    </row>
    <row r="16" spans="1:9" ht="79.95" customHeight="1" x14ac:dyDescent="0.3">
      <c r="A16" s="14">
        <v>2</v>
      </c>
      <c r="B16" s="15" t="s">
        <v>68</v>
      </c>
      <c r="C16" s="7" t="s">
        <v>69</v>
      </c>
      <c r="D16" s="8" t="s">
        <v>70</v>
      </c>
      <c r="E16" s="9" t="s">
        <v>71</v>
      </c>
      <c r="F16" s="10" t="s">
        <v>72</v>
      </c>
      <c r="G16" s="11" t="s">
        <v>73</v>
      </c>
      <c r="H16" s="12"/>
      <c r="I16" s="16"/>
    </row>
    <row r="17" spans="1:9" ht="79.95" customHeight="1" x14ac:dyDescent="0.3">
      <c r="A17" s="5">
        <v>3</v>
      </c>
      <c r="B17" s="6" t="s">
        <v>74</v>
      </c>
      <c r="C17" s="7" t="s">
        <v>75</v>
      </c>
      <c r="D17" s="8" t="s">
        <v>76</v>
      </c>
      <c r="E17" s="9" t="s">
        <v>77</v>
      </c>
      <c r="F17" s="10" t="s">
        <v>78</v>
      </c>
      <c r="G17" s="11" t="s">
        <v>79</v>
      </c>
      <c r="H17" s="12"/>
      <c r="I17" s="13"/>
    </row>
    <row r="18" spans="1:9" ht="79.95" customHeight="1" x14ac:dyDescent="0.3">
      <c r="A18" s="14">
        <v>4</v>
      </c>
      <c r="B18" s="15" t="s">
        <v>80</v>
      </c>
      <c r="C18" s="7" t="s">
        <v>81</v>
      </c>
      <c r="D18" s="8" t="s">
        <v>82</v>
      </c>
      <c r="E18" s="9" t="s">
        <v>83</v>
      </c>
      <c r="F18" s="10" t="s">
        <v>84</v>
      </c>
      <c r="G18" s="11" t="s">
        <v>85</v>
      </c>
      <c r="H18" s="12"/>
      <c r="I18" s="16"/>
    </row>
    <row r="19" spans="1:9" ht="79.95" customHeight="1" x14ac:dyDescent="0.3">
      <c r="A19" s="5">
        <v>5</v>
      </c>
      <c r="B19" s="6" t="s">
        <v>86</v>
      </c>
      <c r="C19" s="7" t="s">
        <v>87</v>
      </c>
      <c r="D19" s="8" t="s">
        <v>88</v>
      </c>
      <c r="E19" s="9" t="s">
        <v>89</v>
      </c>
      <c r="F19" s="10" t="s">
        <v>90</v>
      </c>
      <c r="G19" s="11" t="s">
        <v>91</v>
      </c>
      <c r="H19" s="12"/>
      <c r="I19" s="13"/>
    </row>
    <row r="20" spans="1:9" ht="28.05" customHeight="1" x14ac:dyDescent="0.3">
      <c r="A20" s="2"/>
      <c r="B20" s="104" t="s">
        <v>92</v>
      </c>
      <c r="C20" s="99"/>
      <c r="D20" s="99"/>
      <c r="E20" s="99"/>
      <c r="F20" s="99"/>
      <c r="G20" s="99"/>
      <c r="H20" s="17">
        <f>SUM(H15:H19)</f>
        <v>0</v>
      </c>
      <c r="I20" s="18" t="str">
        <f>IF(H20=0,"",H20/25)</f>
        <v/>
      </c>
    </row>
    <row r="22" spans="1:9" ht="31.95" customHeight="1" x14ac:dyDescent="0.3">
      <c r="A22" s="107" t="s">
        <v>93</v>
      </c>
      <c r="B22" s="99"/>
      <c r="C22" s="99"/>
      <c r="D22" s="99"/>
      <c r="E22" s="99"/>
      <c r="F22" s="99"/>
      <c r="G22" s="99"/>
      <c r="H22" s="99"/>
      <c r="I22" s="99"/>
    </row>
    <row r="23" spans="1:9" ht="40.049999999999997" customHeight="1" x14ac:dyDescent="0.3">
      <c r="A23" s="4" t="s">
        <v>21</v>
      </c>
      <c r="B23" s="4" t="s">
        <v>22</v>
      </c>
      <c r="C23" s="4" t="s">
        <v>23</v>
      </c>
      <c r="D23" s="4" t="s">
        <v>24</v>
      </c>
      <c r="E23" s="4" t="s">
        <v>25</v>
      </c>
      <c r="F23" s="4" t="s">
        <v>26</v>
      </c>
      <c r="G23" s="4" t="s">
        <v>27</v>
      </c>
      <c r="H23" s="4" t="s">
        <v>28</v>
      </c>
      <c r="I23" s="4" t="s">
        <v>29</v>
      </c>
    </row>
    <row r="24" spans="1:9" ht="79.95" customHeight="1" x14ac:dyDescent="0.3">
      <c r="A24" s="5">
        <v>1</v>
      </c>
      <c r="B24" s="6" t="s">
        <v>94</v>
      </c>
      <c r="C24" s="7" t="s">
        <v>95</v>
      </c>
      <c r="D24" s="8" t="s">
        <v>96</v>
      </c>
      <c r="E24" s="9" t="s">
        <v>97</v>
      </c>
      <c r="F24" s="10" t="s">
        <v>98</v>
      </c>
      <c r="G24" s="11" t="s">
        <v>99</v>
      </c>
      <c r="H24" s="12"/>
      <c r="I24" s="13"/>
    </row>
    <row r="25" spans="1:9" ht="79.95" customHeight="1" x14ac:dyDescent="0.3">
      <c r="A25" s="14">
        <v>2</v>
      </c>
      <c r="B25" s="15" t="s">
        <v>100</v>
      </c>
      <c r="C25" s="7" t="s">
        <v>101</v>
      </c>
      <c r="D25" s="8" t="s">
        <v>102</v>
      </c>
      <c r="E25" s="9" t="s">
        <v>103</v>
      </c>
      <c r="F25" s="10" t="s">
        <v>104</v>
      </c>
      <c r="G25" s="11" t="s">
        <v>105</v>
      </c>
      <c r="H25" s="12"/>
      <c r="I25" s="16"/>
    </row>
    <row r="26" spans="1:9" ht="79.95" customHeight="1" x14ac:dyDescent="0.3">
      <c r="A26" s="5">
        <v>3</v>
      </c>
      <c r="B26" s="6" t="s">
        <v>106</v>
      </c>
      <c r="C26" s="7" t="s">
        <v>107</v>
      </c>
      <c r="D26" s="8" t="s">
        <v>108</v>
      </c>
      <c r="E26" s="9" t="s">
        <v>109</v>
      </c>
      <c r="F26" s="10" t="s">
        <v>110</v>
      </c>
      <c r="G26" s="11" t="s">
        <v>111</v>
      </c>
      <c r="H26" s="12"/>
      <c r="I26" s="13"/>
    </row>
    <row r="27" spans="1:9" ht="79.95" customHeight="1" x14ac:dyDescent="0.3">
      <c r="A27" s="14">
        <v>4</v>
      </c>
      <c r="B27" s="15" t="s">
        <v>112</v>
      </c>
      <c r="C27" s="7" t="s">
        <v>113</v>
      </c>
      <c r="D27" s="8" t="s">
        <v>114</v>
      </c>
      <c r="E27" s="9" t="s">
        <v>115</v>
      </c>
      <c r="F27" s="10" t="s">
        <v>116</v>
      </c>
      <c r="G27" s="11" t="s">
        <v>117</v>
      </c>
      <c r="H27" s="12"/>
      <c r="I27" s="16"/>
    </row>
    <row r="28" spans="1:9" ht="79.95" customHeight="1" x14ac:dyDescent="0.3">
      <c r="A28" s="5">
        <v>5</v>
      </c>
      <c r="B28" s="6" t="s">
        <v>118</v>
      </c>
      <c r="C28" s="7" t="s">
        <v>119</v>
      </c>
      <c r="D28" s="8" t="s">
        <v>120</v>
      </c>
      <c r="E28" s="9" t="s">
        <v>121</v>
      </c>
      <c r="F28" s="10" t="s">
        <v>122</v>
      </c>
      <c r="G28" s="11" t="s">
        <v>123</v>
      </c>
      <c r="H28" s="12"/>
      <c r="I28" s="13"/>
    </row>
    <row r="29" spans="1:9" ht="28.05" customHeight="1" x14ac:dyDescent="0.3">
      <c r="A29" s="2"/>
      <c r="B29" s="104" t="s">
        <v>124</v>
      </c>
      <c r="C29" s="99"/>
      <c r="D29" s="99"/>
      <c r="E29" s="99"/>
      <c r="F29" s="99"/>
      <c r="G29" s="99"/>
      <c r="H29" s="17">
        <f>SUM(H24:H28)</f>
        <v>0</v>
      </c>
      <c r="I29" s="18" t="str">
        <f>IF(H29=0,"",H29/25)</f>
        <v/>
      </c>
    </row>
    <row r="31" spans="1:9" ht="31.95" customHeight="1" x14ac:dyDescent="0.3">
      <c r="A31" s="113" t="s">
        <v>125</v>
      </c>
      <c r="B31" s="99"/>
      <c r="C31" s="99"/>
      <c r="D31" s="99"/>
      <c r="E31" s="99"/>
      <c r="F31" s="99"/>
      <c r="G31" s="99"/>
      <c r="H31" s="99"/>
      <c r="I31" s="99"/>
    </row>
    <row r="32" spans="1:9" ht="40.049999999999997" customHeight="1" x14ac:dyDescent="0.3">
      <c r="A32" s="4" t="s">
        <v>21</v>
      </c>
      <c r="B32" s="4" t="s">
        <v>22</v>
      </c>
      <c r="C32" s="4" t="s">
        <v>23</v>
      </c>
      <c r="D32" s="4" t="s">
        <v>24</v>
      </c>
      <c r="E32" s="4" t="s">
        <v>25</v>
      </c>
      <c r="F32" s="4" t="s">
        <v>26</v>
      </c>
      <c r="G32" s="4" t="s">
        <v>27</v>
      </c>
      <c r="H32" s="4" t="s">
        <v>28</v>
      </c>
      <c r="I32" s="4" t="s">
        <v>29</v>
      </c>
    </row>
    <row r="33" spans="1:9" ht="79.95" customHeight="1" x14ac:dyDescent="0.3">
      <c r="A33" s="5">
        <v>1</v>
      </c>
      <c r="B33" s="6" t="s">
        <v>126</v>
      </c>
      <c r="C33" s="7" t="s">
        <v>127</v>
      </c>
      <c r="D33" s="8" t="s">
        <v>128</v>
      </c>
      <c r="E33" s="9" t="s">
        <v>129</v>
      </c>
      <c r="F33" s="10" t="s">
        <v>130</v>
      </c>
      <c r="G33" s="11" t="s">
        <v>131</v>
      </c>
      <c r="H33" s="12"/>
      <c r="I33" s="13"/>
    </row>
    <row r="34" spans="1:9" ht="79.95" customHeight="1" x14ac:dyDescent="0.3">
      <c r="A34" s="14">
        <v>2</v>
      </c>
      <c r="B34" s="15" t="s">
        <v>132</v>
      </c>
      <c r="C34" s="7" t="s">
        <v>133</v>
      </c>
      <c r="D34" s="8" t="s">
        <v>134</v>
      </c>
      <c r="E34" s="9" t="s">
        <v>135</v>
      </c>
      <c r="F34" s="10" t="s">
        <v>136</v>
      </c>
      <c r="G34" s="11" t="s">
        <v>137</v>
      </c>
      <c r="H34" s="12"/>
      <c r="I34" s="16"/>
    </row>
    <row r="35" spans="1:9" ht="79.95" customHeight="1" x14ac:dyDescent="0.3">
      <c r="A35" s="5">
        <v>3</v>
      </c>
      <c r="B35" s="6" t="s">
        <v>138</v>
      </c>
      <c r="C35" s="7" t="s">
        <v>139</v>
      </c>
      <c r="D35" s="8" t="s">
        <v>140</v>
      </c>
      <c r="E35" s="9" t="s">
        <v>141</v>
      </c>
      <c r="F35" s="10" t="s">
        <v>142</v>
      </c>
      <c r="G35" s="11" t="s">
        <v>143</v>
      </c>
      <c r="H35" s="12"/>
      <c r="I35" s="13"/>
    </row>
    <row r="36" spans="1:9" ht="79.95" customHeight="1" x14ac:dyDescent="0.3">
      <c r="A36" s="14">
        <v>4</v>
      </c>
      <c r="B36" s="15" t="s">
        <v>144</v>
      </c>
      <c r="C36" s="7" t="s">
        <v>145</v>
      </c>
      <c r="D36" s="8" t="s">
        <v>146</v>
      </c>
      <c r="E36" s="9" t="s">
        <v>147</v>
      </c>
      <c r="F36" s="10" t="s">
        <v>148</v>
      </c>
      <c r="G36" s="11" t="s">
        <v>149</v>
      </c>
      <c r="H36" s="12"/>
      <c r="I36" s="16"/>
    </row>
    <row r="37" spans="1:9" ht="79.95" customHeight="1" x14ac:dyDescent="0.3">
      <c r="A37" s="5">
        <v>5</v>
      </c>
      <c r="B37" s="6" t="s">
        <v>150</v>
      </c>
      <c r="C37" s="7" t="s">
        <v>151</v>
      </c>
      <c r="D37" s="8" t="s">
        <v>152</v>
      </c>
      <c r="E37" s="9" t="s">
        <v>153</v>
      </c>
      <c r="F37" s="10" t="s">
        <v>154</v>
      </c>
      <c r="G37" s="11" t="s">
        <v>155</v>
      </c>
      <c r="H37" s="12"/>
      <c r="I37" s="13"/>
    </row>
    <row r="38" spans="1:9" ht="28.05" customHeight="1" x14ac:dyDescent="0.3">
      <c r="A38" s="2"/>
      <c r="B38" s="104" t="s">
        <v>156</v>
      </c>
      <c r="C38" s="99"/>
      <c r="D38" s="99"/>
      <c r="E38" s="99"/>
      <c r="F38" s="99"/>
      <c r="G38" s="99"/>
      <c r="H38" s="17">
        <f>SUM(H33:H37)</f>
        <v>0</v>
      </c>
      <c r="I38" s="18" t="str">
        <f>IF(H38=0,"",H38/25)</f>
        <v/>
      </c>
    </row>
    <row r="40" spans="1:9" ht="31.95" customHeight="1" x14ac:dyDescent="0.3">
      <c r="A40" s="110" t="s">
        <v>157</v>
      </c>
      <c r="B40" s="99"/>
      <c r="C40" s="99"/>
      <c r="D40" s="99"/>
      <c r="E40" s="99"/>
      <c r="F40" s="99"/>
      <c r="G40" s="99"/>
      <c r="H40" s="99"/>
      <c r="I40" s="99"/>
    </row>
    <row r="41" spans="1:9" ht="40.049999999999997" customHeight="1" x14ac:dyDescent="0.3">
      <c r="A41" s="4" t="s">
        <v>21</v>
      </c>
      <c r="B41" s="4" t="s">
        <v>22</v>
      </c>
      <c r="C41" s="4" t="s">
        <v>23</v>
      </c>
      <c r="D41" s="4" t="s">
        <v>24</v>
      </c>
      <c r="E41" s="4" t="s">
        <v>25</v>
      </c>
      <c r="F41" s="4" t="s">
        <v>26</v>
      </c>
      <c r="G41" s="4" t="s">
        <v>27</v>
      </c>
      <c r="H41" s="4" t="s">
        <v>28</v>
      </c>
      <c r="I41" s="4" t="s">
        <v>29</v>
      </c>
    </row>
    <row r="42" spans="1:9" ht="79.95" customHeight="1" x14ac:dyDescent="0.3">
      <c r="A42" s="5">
        <v>1</v>
      </c>
      <c r="B42" s="6" t="s">
        <v>158</v>
      </c>
      <c r="C42" s="7" t="s">
        <v>159</v>
      </c>
      <c r="D42" s="8" t="s">
        <v>160</v>
      </c>
      <c r="E42" s="9" t="s">
        <v>161</v>
      </c>
      <c r="F42" s="10" t="s">
        <v>162</v>
      </c>
      <c r="G42" s="11" t="s">
        <v>163</v>
      </c>
      <c r="H42" s="12"/>
      <c r="I42" s="13"/>
    </row>
    <row r="43" spans="1:9" ht="79.95" customHeight="1" x14ac:dyDescent="0.3">
      <c r="A43" s="14">
        <v>2</v>
      </c>
      <c r="B43" s="15" t="s">
        <v>164</v>
      </c>
      <c r="C43" s="7" t="s">
        <v>165</v>
      </c>
      <c r="D43" s="8" t="s">
        <v>166</v>
      </c>
      <c r="E43" s="9" t="s">
        <v>167</v>
      </c>
      <c r="F43" s="10" t="s">
        <v>168</v>
      </c>
      <c r="G43" s="11" t="s">
        <v>169</v>
      </c>
      <c r="H43" s="12"/>
      <c r="I43" s="16"/>
    </row>
    <row r="44" spans="1:9" ht="79.95" customHeight="1" x14ac:dyDescent="0.3">
      <c r="A44" s="5">
        <v>3</v>
      </c>
      <c r="B44" s="6" t="s">
        <v>170</v>
      </c>
      <c r="C44" s="7" t="s">
        <v>171</v>
      </c>
      <c r="D44" s="8" t="s">
        <v>172</v>
      </c>
      <c r="E44" s="9" t="s">
        <v>173</v>
      </c>
      <c r="F44" s="10" t="s">
        <v>174</v>
      </c>
      <c r="G44" s="11" t="s">
        <v>175</v>
      </c>
      <c r="H44" s="12"/>
      <c r="I44" s="13"/>
    </row>
    <row r="45" spans="1:9" ht="79.95" customHeight="1" x14ac:dyDescent="0.3">
      <c r="A45" s="14">
        <v>4</v>
      </c>
      <c r="B45" s="15" t="s">
        <v>176</v>
      </c>
      <c r="C45" s="7" t="s">
        <v>177</v>
      </c>
      <c r="D45" s="8" t="s">
        <v>178</v>
      </c>
      <c r="E45" s="9" t="s">
        <v>179</v>
      </c>
      <c r="F45" s="10" t="s">
        <v>180</v>
      </c>
      <c r="G45" s="11" t="s">
        <v>181</v>
      </c>
      <c r="H45" s="12"/>
      <c r="I45" s="16"/>
    </row>
    <row r="46" spans="1:9" ht="79.95" customHeight="1" x14ac:dyDescent="0.3">
      <c r="A46" s="5">
        <v>5</v>
      </c>
      <c r="B46" s="6" t="s">
        <v>182</v>
      </c>
      <c r="C46" s="7" t="s">
        <v>183</v>
      </c>
      <c r="D46" s="8" t="s">
        <v>184</v>
      </c>
      <c r="E46" s="9" t="s">
        <v>185</v>
      </c>
      <c r="F46" s="10" t="s">
        <v>186</v>
      </c>
      <c r="G46" s="11" t="s">
        <v>187</v>
      </c>
      <c r="H46" s="12"/>
      <c r="I46" s="13"/>
    </row>
    <row r="47" spans="1:9" ht="28.05" customHeight="1" x14ac:dyDescent="0.3">
      <c r="A47" s="2"/>
      <c r="B47" s="104" t="s">
        <v>188</v>
      </c>
      <c r="C47" s="99"/>
      <c r="D47" s="99"/>
      <c r="E47" s="99"/>
      <c r="F47" s="99"/>
      <c r="G47" s="99"/>
      <c r="H47" s="17">
        <f>SUM(H42:H46)</f>
        <v>0</v>
      </c>
      <c r="I47" s="18" t="str">
        <f>IF(H47=0,"",H47/25)</f>
        <v/>
      </c>
    </row>
    <row r="49" spans="1:9" ht="31.95" customHeight="1" x14ac:dyDescent="0.3">
      <c r="A49" s="115" t="s">
        <v>189</v>
      </c>
      <c r="B49" s="99"/>
      <c r="C49" s="99"/>
      <c r="D49" s="99"/>
      <c r="E49" s="99"/>
      <c r="F49" s="99"/>
      <c r="G49" s="99"/>
      <c r="H49" s="99"/>
      <c r="I49" s="99"/>
    </row>
    <row r="50" spans="1:9" ht="40.049999999999997" customHeight="1" x14ac:dyDescent="0.3">
      <c r="A50" s="4" t="s">
        <v>21</v>
      </c>
      <c r="B50" s="4" t="s">
        <v>22</v>
      </c>
      <c r="C50" s="4" t="s">
        <v>23</v>
      </c>
      <c r="D50" s="4" t="s">
        <v>24</v>
      </c>
      <c r="E50" s="4" t="s">
        <v>25</v>
      </c>
      <c r="F50" s="4" t="s">
        <v>26</v>
      </c>
      <c r="G50" s="4" t="s">
        <v>27</v>
      </c>
      <c r="H50" s="4" t="s">
        <v>28</v>
      </c>
      <c r="I50" s="4" t="s">
        <v>29</v>
      </c>
    </row>
    <row r="51" spans="1:9" ht="79.95" customHeight="1" x14ac:dyDescent="0.3">
      <c r="A51" s="5">
        <v>1</v>
      </c>
      <c r="B51" s="6" t="s">
        <v>190</v>
      </c>
      <c r="C51" s="7" t="s">
        <v>191</v>
      </c>
      <c r="D51" s="8" t="s">
        <v>192</v>
      </c>
      <c r="E51" s="9" t="s">
        <v>193</v>
      </c>
      <c r="F51" s="10" t="s">
        <v>194</v>
      </c>
      <c r="G51" s="11" t="s">
        <v>195</v>
      </c>
      <c r="H51" s="12"/>
      <c r="I51" s="13"/>
    </row>
    <row r="52" spans="1:9" ht="79.95" customHeight="1" x14ac:dyDescent="0.3">
      <c r="A52" s="14">
        <v>2</v>
      </c>
      <c r="B52" s="15" t="s">
        <v>196</v>
      </c>
      <c r="C52" s="7" t="s">
        <v>197</v>
      </c>
      <c r="D52" s="8" t="s">
        <v>198</v>
      </c>
      <c r="E52" s="9" t="s">
        <v>199</v>
      </c>
      <c r="F52" s="10" t="s">
        <v>200</v>
      </c>
      <c r="G52" s="11" t="s">
        <v>201</v>
      </c>
      <c r="H52" s="12"/>
      <c r="I52" s="16"/>
    </row>
    <row r="53" spans="1:9" ht="79.95" customHeight="1" x14ac:dyDescent="0.3">
      <c r="A53" s="5">
        <v>3</v>
      </c>
      <c r="B53" s="6" t="s">
        <v>202</v>
      </c>
      <c r="C53" s="7" t="s">
        <v>203</v>
      </c>
      <c r="D53" s="8" t="s">
        <v>204</v>
      </c>
      <c r="E53" s="9" t="s">
        <v>205</v>
      </c>
      <c r="F53" s="10" t="s">
        <v>206</v>
      </c>
      <c r="G53" s="11" t="s">
        <v>207</v>
      </c>
      <c r="H53" s="12"/>
      <c r="I53" s="13"/>
    </row>
    <row r="54" spans="1:9" ht="79.95" customHeight="1" x14ac:dyDescent="0.3">
      <c r="A54" s="14">
        <v>4</v>
      </c>
      <c r="B54" s="15" t="s">
        <v>208</v>
      </c>
      <c r="C54" s="7" t="s">
        <v>209</v>
      </c>
      <c r="D54" s="8" t="s">
        <v>210</v>
      </c>
      <c r="E54" s="9" t="s">
        <v>211</v>
      </c>
      <c r="F54" s="10" t="s">
        <v>212</v>
      </c>
      <c r="G54" s="11" t="s">
        <v>213</v>
      </c>
      <c r="H54" s="12"/>
      <c r="I54" s="16"/>
    </row>
    <row r="55" spans="1:9" ht="79.95" customHeight="1" x14ac:dyDescent="0.3">
      <c r="A55" s="5">
        <v>5</v>
      </c>
      <c r="B55" s="6" t="s">
        <v>214</v>
      </c>
      <c r="C55" s="7" t="s">
        <v>215</v>
      </c>
      <c r="D55" s="8" t="s">
        <v>216</v>
      </c>
      <c r="E55" s="9" t="s">
        <v>217</v>
      </c>
      <c r="F55" s="10" t="s">
        <v>218</v>
      </c>
      <c r="G55" s="11" t="s">
        <v>219</v>
      </c>
      <c r="H55" s="12"/>
      <c r="I55" s="13"/>
    </row>
    <row r="56" spans="1:9" ht="28.05" customHeight="1" x14ac:dyDescent="0.3">
      <c r="A56" s="2"/>
      <c r="B56" s="104" t="s">
        <v>220</v>
      </c>
      <c r="C56" s="99"/>
      <c r="D56" s="99"/>
      <c r="E56" s="99"/>
      <c r="F56" s="99"/>
      <c r="G56" s="99"/>
      <c r="H56" s="17">
        <f>SUM(H51:H55)</f>
        <v>0</v>
      </c>
      <c r="I56" s="18" t="str">
        <f>IF(H56=0,"",H56/25)</f>
        <v/>
      </c>
    </row>
    <row r="58" spans="1:9" ht="31.95" customHeight="1" x14ac:dyDescent="0.3">
      <c r="A58" s="114" t="s">
        <v>221</v>
      </c>
      <c r="B58" s="99"/>
      <c r="C58" s="99"/>
      <c r="D58" s="99"/>
      <c r="E58" s="99"/>
      <c r="F58" s="99"/>
      <c r="G58" s="99"/>
      <c r="H58" s="99"/>
      <c r="I58" s="99"/>
    </row>
    <row r="59" spans="1:9" ht="40.049999999999997" customHeight="1" x14ac:dyDescent="0.3">
      <c r="A59" s="4" t="s">
        <v>21</v>
      </c>
      <c r="B59" s="4" t="s">
        <v>22</v>
      </c>
      <c r="C59" s="4" t="s">
        <v>23</v>
      </c>
      <c r="D59" s="4" t="s">
        <v>24</v>
      </c>
      <c r="E59" s="4" t="s">
        <v>25</v>
      </c>
      <c r="F59" s="4" t="s">
        <v>26</v>
      </c>
      <c r="G59" s="4" t="s">
        <v>27</v>
      </c>
      <c r="H59" s="4" t="s">
        <v>28</v>
      </c>
      <c r="I59" s="4" t="s">
        <v>29</v>
      </c>
    </row>
    <row r="60" spans="1:9" ht="79.95" customHeight="1" x14ac:dyDescent="0.3">
      <c r="A60" s="5">
        <v>1</v>
      </c>
      <c r="B60" s="6" t="s">
        <v>222</v>
      </c>
      <c r="C60" s="7" t="s">
        <v>223</v>
      </c>
      <c r="D60" s="8" t="s">
        <v>224</v>
      </c>
      <c r="E60" s="9" t="s">
        <v>225</v>
      </c>
      <c r="F60" s="10" t="s">
        <v>226</v>
      </c>
      <c r="G60" s="11" t="s">
        <v>227</v>
      </c>
      <c r="H60" s="12"/>
      <c r="I60" s="13"/>
    </row>
    <row r="61" spans="1:9" ht="79.95" customHeight="1" x14ac:dyDescent="0.3">
      <c r="A61" s="14">
        <v>2</v>
      </c>
      <c r="B61" s="15" t="s">
        <v>228</v>
      </c>
      <c r="C61" s="7" t="s">
        <v>229</v>
      </c>
      <c r="D61" s="8" t="s">
        <v>230</v>
      </c>
      <c r="E61" s="9" t="s">
        <v>231</v>
      </c>
      <c r="F61" s="10" t="s">
        <v>232</v>
      </c>
      <c r="G61" s="11" t="s">
        <v>233</v>
      </c>
      <c r="H61" s="12"/>
      <c r="I61" s="16"/>
    </row>
    <row r="62" spans="1:9" ht="79.95" customHeight="1" x14ac:dyDescent="0.3">
      <c r="A62" s="5">
        <v>3</v>
      </c>
      <c r="B62" s="6" t="s">
        <v>234</v>
      </c>
      <c r="C62" s="7" t="s">
        <v>235</v>
      </c>
      <c r="D62" s="8" t="s">
        <v>236</v>
      </c>
      <c r="E62" s="9" t="s">
        <v>237</v>
      </c>
      <c r="F62" s="10" t="s">
        <v>238</v>
      </c>
      <c r="G62" s="11" t="s">
        <v>239</v>
      </c>
      <c r="H62" s="12"/>
      <c r="I62" s="13"/>
    </row>
    <row r="63" spans="1:9" ht="79.95" customHeight="1" x14ac:dyDescent="0.3">
      <c r="A63" s="14">
        <v>4</v>
      </c>
      <c r="B63" s="15" t="s">
        <v>240</v>
      </c>
      <c r="C63" s="7" t="s">
        <v>241</v>
      </c>
      <c r="D63" s="8" t="s">
        <v>242</v>
      </c>
      <c r="E63" s="9" t="s">
        <v>243</v>
      </c>
      <c r="F63" s="10" t="s">
        <v>244</v>
      </c>
      <c r="G63" s="11" t="s">
        <v>245</v>
      </c>
      <c r="H63" s="12"/>
      <c r="I63" s="16"/>
    </row>
    <row r="64" spans="1:9" ht="79.95" customHeight="1" x14ac:dyDescent="0.3">
      <c r="A64" s="5">
        <v>5</v>
      </c>
      <c r="B64" s="6" t="s">
        <v>246</v>
      </c>
      <c r="C64" s="7" t="s">
        <v>247</v>
      </c>
      <c r="D64" s="8" t="s">
        <v>248</v>
      </c>
      <c r="E64" s="9" t="s">
        <v>249</v>
      </c>
      <c r="F64" s="10" t="s">
        <v>250</v>
      </c>
      <c r="G64" s="11" t="s">
        <v>251</v>
      </c>
      <c r="H64" s="12"/>
      <c r="I64" s="13"/>
    </row>
    <row r="65" spans="1:9" ht="28.05" customHeight="1" x14ac:dyDescent="0.3">
      <c r="A65" s="2"/>
      <c r="B65" s="104" t="s">
        <v>252</v>
      </c>
      <c r="C65" s="99"/>
      <c r="D65" s="99"/>
      <c r="E65" s="99"/>
      <c r="F65" s="99"/>
      <c r="G65" s="99"/>
      <c r="H65" s="17">
        <f>SUM(H60:H64)</f>
        <v>0</v>
      </c>
      <c r="I65" s="18" t="str">
        <f>IF(H65=0,"",H65/25)</f>
        <v/>
      </c>
    </row>
    <row r="67" spans="1:9" ht="31.95" customHeight="1" x14ac:dyDescent="0.3">
      <c r="A67" s="112" t="s">
        <v>253</v>
      </c>
      <c r="B67" s="99"/>
      <c r="C67" s="99"/>
      <c r="D67" s="99"/>
      <c r="E67" s="99"/>
      <c r="F67" s="99"/>
      <c r="G67" s="99"/>
      <c r="H67" s="99"/>
      <c r="I67" s="99"/>
    </row>
    <row r="68" spans="1:9" ht="40.049999999999997" customHeight="1" x14ac:dyDescent="0.3">
      <c r="A68" s="4" t="s">
        <v>21</v>
      </c>
      <c r="B68" s="4" t="s">
        <v>22</v>
      </c>
      <c r="C68" s="4" t="s">
        <v>23</v>
      </c>
      <c r="D68" s="4" t="s">
        <v>24</v>
      </c>
      <c r="E68" s="4" t="s">
        <v>25</v>
      </c>
      <c r="F68" s="4" t="s">
        <v>26</v>
      </c>
      <c r="G68" s="4" t="s">
        <v>27</v>
      </c>
      <c r="H68" s="4" t="s">
        <v>28</v>
      </c>
      <c r="I68" s="4" t="s">
        <v>29</v>
      </c>
    </row>
    <row r="69" spans="1:9" ht="79.95" customHeight="1" x14ac:dyDescent="0.3">
      <c r="A69" s="5">
        <v>1</v>
      </c>
      <c r="B69" s="6" t="s">
        <v>254</v>
      </c>
      <c r="C69" s="7" t="s">
        <v>255</v>
      </c>
      <c r="D69" s="8" t="s">
        <v>256</v>
      </c>
      <c r="E69" s="9" t="s">
        <v>257</v>
      </c>
      <c r="F69" s="10" t="s">
        <v>258</v>
      </c>
      <c r="G69" s="11" t="s">
        <v>259</v>
      </c>
      <c r="H69" s="12"/>
      <c r="I69" s="13"/>
    </row>
    <row r="70" spans="1:9" ht="79.95" customHeight="1" x14ac:dyDescent="0.3">
      <c r="A70" s="14">
        <v>2</v>
      </c>
      <c r="B70" s="15" t="s">
        <v>260</v>
      </c>
      <c r="C70" s="7" t="s">
        <v>261</v>
      </c>
      <c r="D70" s="8" t="s">
        <v>262</v>
      </c>
      <c r="E70" s="9" t="s">
        <v>263</v>
      </c>
      <c r="F70" s="10" t="s">
        <v>264</v>
      </c>
      <c r="G70" s="11" t="s">
        <v>265</v>
      </c>
      <c r="H70" s="12"/>
      <c r="I70" s="16"/>
    </row>
    <row r="71" spans="1:9" ht="79.95" customHeight="1" x14ac:dyDescent="0.3">
      <c r="A71" s="5">
        <v>3</v>
      </c>
      <c r="B71" s="6" t="s">
        <v>266</v>
      </c>
      <c r="C71" s="7" t="s">
        <v>267</v>
      </c>
      <c r="D71" s="8" t="s">
        <v>268</v>
      </c>
      <c r="E71" s="9" t="s">
        <v>269</v>
      </c>
      <c r="F71" s="10" t="s">
        <v>270</v>
      </c>
      <c r="G71" s="11" t="s">
        <v>271</v>
      </c>
      <c r="H71" s="12"/>
      <c r="I71" s="13"/>
    </row>
    <row r="72" spans="1:9" ht="79.95" customHeight="1" x14ac:dyDescent="0.3">
      <c r="A72" s="14">
        <v>4</v>
      </c>
      <c r="B72" s="15" t="s">
        <v>272</v>
      </c>
      <c r="C72" s="7" t="s">
        <v>273</v>
      </c>
      <c r="D72" s="8" t="s">
        <v>274</v>
      </c>
      <c r="E72" s="9" t="s">
        <v>275</v>
      </c>
      <c r="F72" s="10" t="s">
        <v>276</v>
      </c>
      <c r="G72" s="11" t="s">
        <v>277</v>
      </c>
      <c r="H72" s="12"/>
      <c r="I72" s="16"/>
    </row>
    <row r="73" spans="1:9" ht="79.95" customHeight="1" x14ac:dyDescent="0.3">
      <c r="A73" s="5">
        <v>5</v>
      </c>
      <c r="B73" s="6" t="s">
        <v>278</v>
      </c>
      <c r="C73" s="7" t="s">
        <v>279</v>
      </c>
      <c r="D73" s="8" t="s">
        <v>280</v>
      </c>
      <c r="E73" s="9" t="s">
        <v>281</v>
      </c>
      <c r="F73" s="10" t="s">
        <v>282</v>
      </c>
      <c r="G73" s="11" t="s">
        <v>283</v>
      </c>
      <c r="H73" s="12"/>
      <c r="I73" s="13"/>
    </row>
    <row r="74" spans="1:9" ht="28.05" customHeight="1" x14ac:dyDescent="0.3">
      <c r="A74" s="2"/>
      <c r="B74" s="104" t="s">
        <v>284</v>
      </c>
      <c r="C74" s="99"/>
      <c r="D74" s="99"/>
      <c r="E74" s="99"/>
      <c r="F74" s="99"/>
      <c r="G74" s="99"/>
      <c r="H74" s="17">
        <f>SUM(H69:H73)</f>
        <v>0</v>
      </c>
      <c r="I74" s="18" t="str">
        <f>IF(H74=0,"",H74/25)</f>
        <v/>
      </c>
    </row>
    <row r="77" spans="1:9" ht="42" customHeight="1" x14ac:dyDescent="0.3">
      <c r="A77" s="106" t="s">
        <v>285</v>
      </c>
      <c r="B77" s="99"/>
      <c r="C77" s="99"/>
      <c r="D77" s="99"/>
      <c r="E77" s="99"/>
      <c r="F77" s="99"/>
      <c r="G77" s="99"/>
      <c r="H77" s="19">
        <f>H11+H20+H29+H38+H47+H56+H65+H74</f>
        <v>0</v>
      </c>
      <c r="I77" s="20" t="str">
        <f>IF(H77=0,"",H77/200)</f>
        <v/>
      </c>
    </row>
    <row r="78" spans="1:9" ht="36" customHeight="1" x14ac:dyDescent="0.3">
      <c r="A78" s="111" t="s">
        <v>286</v>
      </c>
      <c r="B78" s="99"/>
      <c r="C78" s="99"/>
      <c r="D78" s="99"/>
      <c r="E78" s="99"/>
      <c r="F78" s="99"/>
      <c r="G78" s="99"/>
      <c r="H78" s="103" t="str">
        <f>IF(H77="","Enter scores",IF(H77&lt;=80,"Level 1: Foundational",IF(H77&lt;=120,"Level 2: Structured",IF(H77&lt;=160,"Level 3: Integrated",IF(H77&lt;=185,"Level 4: Advanced","Level 5: Strategic Partner")))))</f>
        <v>Level 1: Foundational</v>
      </c>
      <c r="I78" s="99"/>
    </row>
  </sheetData>
  <mergeCells count="21">
    <mergeCell ref="B47:G47"/>
    <mergeCell ref="A49:I49"/>
    <mergeCell ref="A1:I1"/>
    <mergeCell ref="B56:G56"/>
    <mergeCell ref="B11:G11"/>
    <mergeCell ref="H78:I78"/>
    <mergeCell ref="B29:G29"/>
    <mergeCell ref="B38:G38"/>
    <mergeCell ref="A2:I2"/>
    <mergeCell ref="A77:G77"/>
    <mergeCell ref="B65:G65"/>
    <mergeCell ref="B74:G74"/>
    <mergeCell ref="A22:I22"/>
    <mergeCell ref="A4:I4"/>
    <mergeCell ref="B20:G20"/>
    <mergeCell ref="A13:I13"/>
    <mergeCell ref="A40:I40"/>
    <mergeCell ref="A78:G78"/>
    <mergeCell ref="A67:I67"/>
    <mergeCell ref="A31:I31"/>
    <mergeCell ref="A58:I5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4A843"/>
  </sheetPr>
  <dimension ref="A1:H36"/>
  <sheetViews>
    <sheetView workbookViewId="0"/>
  </sheetViews>
  <sheetFormatPr defaultRowHeight="14.4" x14ac:dyDescent="0.3"/>
  <cols>
    <col min="1" max="1" width="5" customWidth="1"/>
    <col min="2" max="2" width="26" customWidth="1"/>
    <col min="3" max="5" width="14" customWidth="1"/>
    <col min="6" max="6" width="18" customWidth="1"/>
    <col min="7" max="7" width="30" customWidth="1"/>
    <col min="8" max="8" width="16" customWidth="1"/>
  </cols>
  <sheetData>
    <row r="1" spans="1:8" ht="40.049999999999997" customHeight="1" x14ac:dyDescent="0.3">
      <c r="A1" s="116" t="s">
        <v>287</v>
      </c>
      <c r="B1" s="99"/>
      <c r="C1" s="99"/>
      <c r="D1" s="99"/>
      <c r="E1" s="99"/>
      <c r="F1" s="99"/>
      <c r="G1" s="99"/>
      <c r="H1" s="99"/>
    </row>
    <row r="2" spans="1:8" x14ac:dyDescent="0.3">
      <c r="A2" s="102" t="s">
        <v>288</v>
      </c>
      <c r="B2" s="99"/>
      <c r="C2" s="99"/>
      <c r="D2" s="99"/>
      <c r="E2" s="99"/>
      <c r="F2" s="99"/>
      <c r="G2" s="99"/>
      <c r="H2" s="99"/>
    </row>
    <row r="4" spans="1:8" ht="28.05" customHeight="1" x14ac:dyDescent="0.3">
      <c r="A4" s="21"/>
      <c r="B4" s="21" t="s">
        <v>289</v>
      </c>
      <c r="C4" s="21" t="s">
        <v>290</v>
      </c>
      <c r="D4" s="21" t="s">
        <v>291</v>
      </c>
      <c r="E4" s="21" t="s">
        <v>292</v>
      </c>
      <c r="F4" s="21" t="s">
        <v>293</v>
      </c>
      <c r="G4" s="21" t="s">
        <v>294</v>
      </c>
      <c r="H4" s="21" t="s">
        <v>295</v>
      </c>
    </row>
    <row r="5" spans="1:8" ht="28.05" customHeight="1" x14ac:dyDescent="0.3">
      <c r="A5" s="22" t="s">
        <v>296</v>
      </c>
      <c r="B5" s="23" t="s">
        <v>297</v>
      </c>
      <c r="C5" s="24">
        <f>'Pillar Assessment'!H11</f>
        <v>0</v>
      </c>
      <c r="D5" s="25">
        <v>25</v>
      </c>
      <c r="E5" s="26" t="str">
        <f t="shared" ref="E5:E12" si="0">IF(C5=0,"",C5/25)</f>
        <v/>
      </c>
      <c r="F5" s="27" t="str">
        <f t="shared" ref="F5:F12" si="1">IF(C5="","",IF(C5&lt;=10,"Foundational",IF(C5&lt;=15,"Structured",IF(C5&lt;=20,"Integrated",IF(C5&lt;=23,"Advanced","Strategic Partner")))))</f>
        <v>Foundational</v>
      </c>
      <c r="G5" s="28" t="str">
        <f t="shared" ref="G5:G12" si="2">IF(C5="","",REPT("█",C5)&amp;REPT("░",25-C5))</f>
        <v>░░░░░░░░░░░░░░░░░░░░░░░░░</v>
      </c>
      <c r="H5" s="27" t="str">
        <f t="shared" ref="H5:H12" si="3">IF(C5="","",IF(C5&lt;=10,"⚠ HIGH",IF(C5&lt;=15,"MEDIUM",IF(C5&lt;=20,"MODERATE","LOW"))))</f>
        <v>⚠ HIGH</v>
      </c>
    </row>
    <row r="6" spans="1:8" ht="28.05" customHeight="1" x14ac:dyDescent="0.3">
      <c r="A6" s="29" t="s">
        <v>298</v>
      </c>
      <c r="B6" s="30" t="s">
        <v>299</v>
      </c>
      <c r="C6" s="24">
        <f>'Pillar Assessment'!H20</f>
        <v>0</v>
      </c>
      <c r="D6" s="31">
        <v>25</v>
      </c>
      <c r="E6" s="32" t="str">
        <f t="shared" si="0"/>
        <v/>
      </c>
      <c r="F6" s="33" t="str">
        <f t="shared" si="1"/>
        <v>Foundational</v>
      </c>
      <c r="G6" s="34" t="str">
        <f t="shared" si="2"/>
        <v>░░░░░░░░░░░░░░░░░░░░░░░░░</v>
      </c>
      <c r="H6" s="33" t="str">
        <f t="shared" si="3"/>
        <v>⚠ HIGH</v>
      </c>
    </row>
    <row r="7" spans="1:8" ht="28.05" customHeight="1" x14ac:dyDescent="0.3">
      <c r="A7" s="35" t="s">
        <v>300</v>
      </c>
      <c r="B7" s="23" t="s">
        <v>301</v>
      </c>
      <c r="C7" s="24">
        <f>'Pillar Assessment'!H29</f>
        <v>0</v>
      </c>
      <c r="D7" s="25">
        <v>25</v>
      </c>
      <c r="E7" s="26" t="str">
        <f t="shared" si="0"/>
        <v/>
      </c>
      <c r="F7" s="27" t="str">
        <f t="shared" si="1"/>
        <v>Foundational</v>
      </c>
      <c r="G7" s="36" t="str">
        <f t="shared" si="2"/>
        <v>░░░░░░░░░░░░░░░░░░░░░░░░░</v>
      </c>
      <c r="H7" s="27" t="str">
        <f t="shared" si="3"/>
        <v>⚠ HIGH</v>
      </c>
    </row>
    <row r="8" spans="1:8" ht="28.05" customHeight="1" x14ac:dyDescent="0.3">
      <c r="A8" s="37" t="s">
        <v>298</v>
      </c>
      <c r="B8" s="30" t="s">
        <v>302</v>
      </c>
      <c r="C8" s="24">
        <f>'Pillar Assessment'!H38</f>
        <v>0</v>
      </c>
      <c r="D8" s="31">
        <v>25</v>
      </c>
      <c r="E8" s="32" t="str">
        <f t="shared" si="0"/>
        <v/>
      </c>
      <c r="F8" s="33" t="str">
        <f t="shared" si="1"/>
        <v>Foundational</v>
      </c>
      <c r="G8" s="38" t="str">
        <f t="shared" si="2"/>
        <v>░░░░░░░░░░░░░░░░░░░░░░░░░</v>
      </c>
      <c r="H8" s="33" t="str">
        <f t="shared" si="3"/>
        <v>⚠ HIGH</v>
      </c>
    </row>
    <row r="9" spans="1:8" ht="28.05" customHeight="1" x14ac:dyDescent="0.3">
      <c r="A9" s="39" t="s">
        <v>303</v>
      </c>
      <c r="B9" s="23" t="s">
        <v>304</v>
      </c>
      <c r="C9" s="24">
        <f>'Pillar Assessment'!H47</f>
        <v>0</v>
      </c>
      <c r="D9" s="25">
        <v>25</v>
      </c>
      <c r="E9" s="26" t="str">
        <f t="shared" si="0"/>
        <v/>
      </c>
      <c r="F9" s="27" t="str">
        <f t="shared" si="1"/>
        <v>Foundational</v>
      </c>
      <c r="G9" s="40" t="str">
        <f t="shared" si="2"/>
        <v>░░░░░░░░░░░░░░░░░░░░░░░░░</v>
      </c>
      <c r="H9" s="27" t="str">
        <f t="shared" si="3"/>
        <v>⚠ HIGH</v>
      </c>
    </row>
    <row r="10" spans="1:8" ht="28.05" customHeight="1" x14ac:dyDescent="0.3">
      <c r="A10" s="41" t="s">
        <v>305</v>
      </c>
      <c r="B10" s="30" t="s">
        <v>306</v>
      </c>
      <c r="C10" s="24">
        <f>'Pillar Assessment'!H56</f>
        <v>0</v>
      </c>
      <c r="D10" s="31">
        <v>25</v>
      </c>
      <c r="E10" s="32" t="str">
        <f t="shared" si="0"/>
        <v/>
      </c>
      <c r="F10" s="33" t="str">
        <f t="shared" si="1"/>
        <v>Foundational</v>
      </c>
      <c r="G10" s="42" t="str">
        <f t="shared" si="2"/>
        <v>░░░░░░░░░░░░░░░░░░░░░░░░░</v>
      </c>
      <c r="H10" s="33" t="str">
        <f t="shared" si="3"/>
        <v>⚠ HIGH</v>
      </c>
    </row>
    <row r="11" spans="1:8" ht="28.05" customHeight="1" x14ac:dyDescent="0.3">
      <c r="A11" s="43" t="s">
        <v>307</v>
      </c>
      <c r="B11" s="23" t="s">
        <v>308</v>
      </c>
      <c r="C11" s="24">
        <f>'Pillar Assessment'!H65</f>
        <v>0</v>
      </c>
      <c r="D11" s="25">
        <v>25</v>
      </c>
      <c r="E11" s="26" t="str">
        <f t="shared" si="0"/>
        <v/>
      </c>
      <c r="F11" s="27" t="str">
        <f t="shared" si="1"/>
        <v>Foundational</v>
      </c>
      <c r="G11" s="44" t="str">
        <f t="shared" si="2"/>
        <v>░░░░░░░░░░░░░░░░░░░░░░░░░</v>
      </c>
      <c r="H11" s="27" t="str">
        <f t="shared" si="3"/>
        <v>⚠ HIGH</v>
      </c>
    </row>
    <row r="12" spans="1:8" ht="28.05" customHeight="1" x14ac:dyDescent="0.3">
      <c r="A12" s="45" t="s">
        <v>309</v>
      </c>
      <c r="B12" s="30" t="s">
        <v>310</v>
      </c>
      <c r="C12" s="24">
        <f>'Pillar Assessment'!H74</f>
        <v>0</v>
      </c>
      <c r="D12" s="31">
        <v>25</v>
      </c>
      <c r="E12" s="32" t="str">
        <f t="shared" si="0"/>
        <v/>
      </c>
      <c r="F12" s="33" t="str">
        <f t="shared" si="1"/>
        <v>Foundational</v>
      </c>
      <c r="G12" s="46" t="str">
        <f t="shared" si="2"/>
        <v>░░░░░░░░░░░░░░░░░░░░░░░░░</v>
      </c>
      <c r="H12" s="33" t="str">
        <f t="shared" si="3"/>
        <v>⚠ HIGH</v>
      </c>
    </row>
    <row r="13" spans="1:8" ht="42" customHeight="1" x14ac:dyDescent="0.3">
      <c r="A13" s="118" t="s">
        <v>311</v>
      </c>
      <c r="B13" s="99"/>
      <c r="C13" s="19">
        <f>SUM(C5:C12)</f>
        <v>0</v>
      </c>
      <c r="D13" s="47">
        <v>200</v>
      </c>
      <c r="E13" s="20" t="str">
        <f>IF(C13=0,"",C13/200)</f>
        <v/>
      </c>
      <c r="F13" s="48" t="str">
        <f>IF(C13="","",IF(C13&lt;=80,"Level 1: Foundational",IF(C13&lt;=120,"Level 2: Structured",IF(C13&lt;=160,"Level 3: Integrated",IF(C13&lt;=185,"Level 4: Advanced","Level 5: Strategic Partner")))))</f>
        <v>Level 1: Foundational</v>
      </c>
      <c r="G13" s="119"/>
      <c r="H13" s="99"/>
    </row>
    <row r="15" spans="1:8" ht="31.95" customHeight="1" x14ac:dyDescent="0.3">
      <c r="A15" s="117" t="s">
        <v>312</v>
      </c>
      <c r="B15" s="99"/>
      <c r="C15" s="99"/>
      <c r="D15" s="99"/>
      <c r="E15" s="99"/>
      <c r="F15" s="99"/>
      <c r="G15" s="99"/>
      <c r="H15" s="99"/>
    </row>
    <row r="16" spans="1:8" x14ac:dyDescent="0.3">
      <c r="A16" s="4"/>
      <c r="B16" s="4" t="s">
        <v>289</v>
      </c>
      <c r="C16" s="4" t="s">
        <v>313</v>
      </c>
      <c r="D16" s="4" t="s">
        <v>314</v>
      </c>
      <c r="E16" s="4" t="s">
        <v>315</v>
      </c>
      <c r="F16" s="4" t="s">
        <v>316</v>
      </c>
      <c r="G16" s="4" t="s">
        <v>317</v>
      </c>
      <c r="H16" s="4" t="s">
        <v>318</v>
      </c>
    </row>
    <row r="17" spans="1:8" ht="25.95" customHeight="1" x14ac:dyDescent="0.3">
      <c r="A17" s="21" t="s">
        <v>296</v>
      </c>
      <c r="B17" s="6" t="s">
        <v>297</v>
      </c>
      <c r="C17" s="49">
        <f>'Pillar Assessment'!H6</f>
        <v>0</v>
      </c>
      <c r="D17" s="49">
        <f>'Pillar Assessment'!H7</f>
        <v>0</v>
      </c>
      <c r="E17" s="49">
        <f>'Pillar Assessment'!H8</f>
        <v>0</v>
      </c>
      <c r="F17" s="49">
        <f>'Pillar Assessment'!H9</f>
        <v>0</v>
      </c>
      <c r="G17" s="49">
        <f>'Pillar Assessment'!H10</f>
        <v>0</v>
      </c>
      <c r="H17" s="50" t="str">
        <f t="shared" ref="H17:H24" si="4">IF(C17=0,"",AVERAGE(C17:G17))</f>
        <v/>
      </c>
    </row>
    <row r="18" spans="1:8" ht="25.95" customHeight="1" x14ac:dyDescent="0.3">
      <c r="A18" s="51" t="s">
        <v>298</v>
      </c>
      <c r="B18" s="15" t="s">
        <v>299</v>
      </c>
      <c r="C18" s="52" t="str">
        <f>'Pillar Assessment'!H14</f>
        <v>YOUR
SCORE
(1-5)</v>
      </c>
      <c r="D18" s="52">
        <f>'Pillar Assessment'!H15</f>
        <v>0</v>
      </c>
      <c r="E18" s="52">
        <f>'Pillar Assessment'!H16</f>
        <v>0</v>
      </c>
      <c r="F18" s="52">
        <f>'Pillar Assessment'!H17</f>
        <v>0</v>
      </c>
      <c r="G18" s="52">
        <f>'Pillar Assessment'!H18</f>
        <v>0</v>
      </c>
      <c r="H18" s="50">
        <f t="shared" si="4"/>
        <v>0</v>
      </c>
    </row>
    <row r="19" spans="1:8" ht="25.95" customHeight="1" x14ac:dyDescent="0.3">
      <c r="A19" s="53" t="s">
        <v>300</v>
      </c>
      <c r="B19" s="6" t="s">
        <v>301</v>
      </c>
      <c r="C19" s="49">
        <f>'Pillar Assessment'!H22</f>
        <v>0</v>
      </c>
      <c r="D19" s="49" t="str">
        <f>'Pillar Assessment'!H23</f>
        <v>YOUR
SCORE
(1-5)</v>
      </c>
      <c r="E19" s="49">
        <f>'Pillar Assessment'!H24</f>
        <v>0</v>
      </c>
      <c r="F19" s="49">
        <f>'Pillar Assessment'!H25</f>
        <v>0</v>
      </c>
      <c r="G19" s="49">
        <f>'Pillar Assessment'!H26</f>
        <v>0</v>
      </c>
      <c r="H19" s="50" t="str">
        <f t="shared" si="4"/>
        <v/>
      </c>
    </row>
    <row r="20" spans="1:8" ht="25.95" customHeight="1" x14ac:dyDescent="0.3">
      <c r="A20" s="54" t="s">
        <v>298</v>
      </c>
      <c r="B20" s="15" t="s">
        <v>302</v>
      </c>
      <c r="C20" s="52">
        <f>'Pillar Assessment'!H30</f>
        <v>0</v>
      </c>
      <c r="D20" s="52">
        <f>'Pillar Assessment'!H31</f>
        <v>0</v>
      </c>
      <c r="E20" s="52" t="str">
        <f>'Pillar Assessment'!H32</f>
        <v>YOUR
SCORE
(1-5)</v>
      </c>
      <c r="F20" s="52">
        <f>'Pillar Assessment'!H33</f>
        <v>0</v>
      </c>
      <c r="G20" s="52">
        <f>'Pillar Assessment'!H34</f>
        <v>0</v>
      </c>
      <c r="H20" s="50" t="str">
        <f t="shared" si="4"/>
        <v/>
      </c>
    </row>
    <row r="21" spans="1:8" ht="25.95" customHeight="1" x14ac:dyDescent="0.3">
      <c r="A21" s="55" t="s">
        <v>303</v>
      </c>
      <c r="B21" s="6" t="s">
        <v>304</v>
      </c>
      <c r="C21" s="49">
        <f>'Pillar Assessment'!H38</f>
        <v>0</v>
      </c>
      <c r="D21" s="49">
        <f>'Pillar Assessment'!H39</f>
        <v>0</v>
      </c>
      <c r="E21" s="49">
        <f>'Pillar Assessment'!H40</f>
        <v>0</v>
      </c>
      <c r="F21" s="49" t="str">
        <f>'Pillar Assessment'!H41</f>
        <v>YOUR
SCORE
(1-5)</v>
      </c>
      <c r="G21" s="49">
        <f>'Pillar Assessment'!H42</f>
        <v>0</v>
      </c>
      <c r="H21" s="50" t="str">
        <f t="shared" si="4"/>
        <v/>
      </c>
    </row>
    <row r="22" spans="1:8" ht="25.95" customHeight="1" x14ac:dyDescent="0.3">
      <c r="A22" s="56" t="s">
        <v>305</v>
      </c>
      <c r="B22" s="15" t="s">
        <v>306</v>
      </c>
      <c r="C22" s="52">
        <f>'Pillar Assessment'!H46</f>
        <v>0</v>
      </c>
      <c r="D22" s="52">
        <f>'Pillar Assessment'!H47</f>
        <v>0</v>
      </c>
      <c r="E22" s="52">
        <f>'Pillar Assessment'!H48</f>
        <v>0</v>
      </c>
      <c r="F22" s="52">
        <f>'Pillar Assessment'!H49</f>
        <v>0</v>
      </c>
      <c r="G22" s="52" t="str">
        <f>'Pillar Assessment'!H50</f>
        <v>YOUR
SCORE
(1-5)</v>
      </c>
      <c r="H22" s="50" t="str">
        <f t="shared" si="4"/>
        <v/>
      </c>
    </row>
    <row r="23" spans="1:8" ht="25.95" customHeight="1" x14ac:dyDescent="0.3">
      <c r="A23" s="57" t="s">
        <v>307</v>
      </c>
      <c r="B23" s="6" t="s">
        <v>308</v>
      </c>
      <c r="C23" s="49">
        <f>'Pillar Assessment'!H54</f>
        <v>0</v>
      </c>
      <c r="D23" s="49">
        <f>'Pillar Assessment'!H55</f>
        <v>0</v>
      </c>
      <c r="E23" s="49">
        <f>'Pillar Assessment'!H56</f>
        <v>0</v>
      </c>
      <c r="F23" s="49">
        <f>'Pillar Assessment'!H57</f>
        <v>0</v>
      </c>
      <c r="G23" s="49">
        <f>'Pillar Assessment'!H58</f>
        <v>0</v>
      </c>
      <c r="H23" s="50" t="str">
        <f t="shared" si="4"/>
        <v/>
      </c>
    </row>
    <row r="24" spans="1:8" ht="25.95" customHeight="1" x14ac:dyDescent="0.3">
      <c r="A24" s="58" t="s">
        <v>309</v>
      </c>
      <c r="B24" s="15" t="s">
        <v>310</v>
      </c>
      <c r="C24" s="52">
        <f>'Pillar Assessment'!H62</f>
        <v>0</v>
      </c>
      <c r="D24" s="52">
        <f>'Pillar Assessment'!H63</f>
        <v>0</v>
      </c>
      <c r="E24" s="52">
        <f>'Pillar Assessment'!H64</f>
        <v>0</v>
      </c>
      <c r="F24" s="52">
        <f>'Pillar Assessment'!H65</f>
        <v>0</v>
      </c>
      <c r="G24" s="52">
        <f>'Pillar Assessment'!H66</f>
        <v>0</v>
      </c>
      <c r="H24" s="50" t="str">
        <f t="shared" si="4"/>
        <v/>
      </c>
    </row>
    <row r="27" spans="1:8" ht="31.95" customHeight="1" x14ac:dyDescent="0.3">
      <c r="A27" s="120" t="s">
        <v>319</v>
      </c>
      <c r="B27" s="99"/>
      <c r="C27" s="99"/>
      <c r="D27" s="99"/>
      <c r="E27" s="99"/>
      <c r="F27" s="99"/>
      <c r="G27" s="99"/>
      <c r="H27" s="99"/>
    </row>
    <row r="28" spans="1:8" ht="26.4" x14ac:dyDescent="0.3">
      <c r="A28" s="4"/>
      <c r="B28" s="4" t="s">
        <v>289</v>
      </c>
      <c r="C28" s="4" t="s">
        <v>320</v>
      </c>
      <c r="D28" s="4" t="s">
        <v>321</v>
      </c>
      <c r="E28" s="4" t="s">
        <v>322</v>
      </c>
      <c r="F28" s="4" t="s">
        <v>323</v>
      </c>
      <c r="G28" s="4" t="s">
        <v>324</v>
      </c>
      <c r="H28" s="4" t="s">
        <v>325</v>
      </c>
    </row>
    <row r="29" spans="1:8" ht="25.95" customHeight="1" x14ac:dyDescent="0.3">
      <c r="A29" s="21" t="s">
        <v>296</v>
      </c>
      <c r="B29" s="6" t="s">
        <v>297</v>
      </c>
      <c r="C29" s="59">
        <f t="shared" ref="C29:C36" si="5">C5</f>
        <v>0</v>
      </c>
      <c r="D29" s="60">
        <f t="shared" ref="D29:D36" si="6">IF(C29="","",IF(C29&lt;=10,15,IF(C29&lt;=15,20,IF(C29&lt;=20,23,IF(C29&lt;=23,25,25)))))</f>
        <v>15</v>
      </c>
      <c r="E29" s="61">
        <f t="shared" ref="E29:E36" si="7">IF(C29="","",D29-C29)</f>
        <v>15</v>
      </c>
      <c r="F29" s="62">
        <f t="shared" ref="F29:F36" si="8">IF(C29="","",IF(E29=0,0,E29/25))</f>
        <v>0.6</v>
      </c>
      <c r="G29" s="5" t="str">
        <f t="shared" ref="G29:G36" si="9">IF(E29="","",IF(E29&gt;=10,"MAJOR ⚠",IF(E29&gt;=5,"SIGNIFICANT",IF(E29&gt;=3,"MODERATE",IF(E29&gt;=1,"MINOR","AT TARGET")))))</f>
        <v>MAJOR ⚠</v>
      </c>
      <c r="H29" s="63" t="str">
        <f t="shared" ref="H29:H36" si="10">IF(E29="","",IF(E29&gt;=10,"Foundational rebuild; engage external support",IF(E29&gt;=5,"Targeted capability development programme",IF(E29&gt;=3,"Focused optimization with quick wins",IF(E29&gt;=1,"Fine-tuning; near target maturity","Sustain and innovate")))))</f>
        <v>Foundational rebuild; engage external support</v>
      </c>
    </row>
    <row r="30" spans="1:8" ht="25.95" customHeight="1" x14ac:dyDescent="0.3">
      <c r="A30" s="51" t="s">
        <v>298</v>
      </c>
      <c r="B30" s="15" t="s">
        <v>299</v>
      </c>
      <c r="C30" s="64">
        <f t="shared" si="5"/>
        <v>0</v>
      </c>
      <c r="D30" s="65">
        <f t="shared" si="6"/>
        <v>15</v>
      </c>
      <c r="E30" s="61">
        <f t="shared" si="7"/>
        <v>15</v>
      </c>
      <c r="F30" s="66">
        <f t="shared" si="8"/>
        <v>0.6</v>
      </c>
      <c r="G30" s="14" t="str">
        <f t="shared" si="9"/>
        <v>MAJOR ⚠</v>
      </c>
      <c r="H30" s="67" t="str">
        <f t="shared" si="10"/>
        <v>Foundational rebuild; engage external support</v>
      </c>
    </row>
    <row r="31" spans="1:8" ht="25.95" customHeight="1" x14ac:dyDescent="0.3">
      <c r="A31" s="53" t="s">
        <v>300</v>
      </c>
      <c r="B31" s="6" t="s">
        <v>301</v>
      </c>
      <c r="C31" s="59">
        <f t="shared" si="5"/>
        <v>0</v>
      </c>
      <c r="D31" s="60">
        <f t="shared" si="6"/>
        <v>15</v>
      </c>
      <c r="E31" s="61">
        <f t="shared" si="7"/>
        <v>15</v>
      </c>
      <c r="F31" s="62">
        <f t="shared" si="8"/>
        <v>0.6</v>
      </c>
      <c r="G31" s="5" t="str">
        <f t="shared" si="9"/>
        <v>MAJOR ⚠</v>
      </c>
      <c r="H31" s="63" t="str">
        <f t="shared" si="10"/>
        <v>Foundational rebuild; engage external support</v>
      </c>
    </row>
    <row r="32" spans="1:8" ht="25.95" customHeight="1" x14ac:dyDescent="0.3">
      <c r="A32" s="54" t="s">
        <v>298</v>
      </c>
      <c r="B32" s="15" t="s">
        <v>302</v>
      </c>
      <c r="C32" s="64">
        <f t="shared" si="5"/>
        <v>0</v>
      </c>
      <c r="D32" s="65">
        <f t="shared" si="6"/>
        <v>15</v>
      </c>
      <c r="E32" s="61">
        <f t="shared" si="7"/>
        <v>15</v>
      </c>
      <c r="F32" s="66">
        <f t="shared" si="8"/>
        <v>0.6</v>
      </c>
      <c r="G32" s="14" t="str">
        <f t="shared" si="9"/>
        <v>MAJOR ⚠</v>
      </c>
      <c r="H32" s="67" t="str">
        <f t="shared" si="10"/>
        <v>Foundational rebuild; engage external support</v>
      </c>
    </row>
    <row r="33" spans="1:8" ht="25.95" customHeight="1" x14ac:dyDescent="0.3">
      <c r="A33" s="55" t="s">
        <v>303</v>
      </c>
      <c r="B33" s="6" t="s">
        <v>304</v>
      </c>
      <c r="C33" s="59">
        <f t="shared" si="5"/>
        <v>0</v>
      </c>
      <c r="D33" s="60">
        <f t="shared" si="6"/>
        <v>15</v>
      </c>
      <c r="E33" s="61">
        <f t="shared" si="7"/>
        <v>15</v>
      </c>
      <c r="F33" s="62">
        <f t="shared" si="8"/>
        <v>0.6</v>
      </c>
      <c r="G33" s="5" t="str">
        <f t="shared" si="9"/>
        <v>MAJOR ⚠</v>
      </c>
      <c r="H33" s="63" t="str">
        <f t="shared" si="10"/>
        <v>Foundational rebuild; engage external support</v>
      </c>
    </row>
    <row r="34" spans="1:8" ht="25.95" customHeight="1" x14ac:dyDescent="0.3">
      <c r="A34" s="56" t="s">
        <v>305</v>
      </c>
      <c r="B34" s="15" t="s">
        <v>306</v>
      </c>
      <c r="C34" s="64">
        <f t="shared" si="5"/>
        <v>0</v>
      </c>
      <c r="D34" s="65">
        <f t="shared" si="6"/>
        <v>15</v>
      </c>
      <c r="E34" s="61">
        <f t="shared" si="7"/>
        <v>15</v>
      </c>
      <c r="F34" s="66">
        <f t="shared" si="8"/>
        <v>0.6</v>
      </c>
      <c r="G34" s="14" t="str">
        <f t="shared" si="9"/>
        <v>MAJOR ⚠</v>
      </c>
      <c r="H34" s="67" t="str">
        <f t="shared" si="10"/>
        <v>Foundational rebuild; engage external support</v>
      </c>
    </row>
    <row r="35" spans="1:8" ht="25.95" customHeight="1" x14ac:dyDescent="0.3">
      <c r="A35" s="57" t="s">
        <v>307</v>
      </c>
      <c r="B35" s="6" t="s">
        <v>308</v>
      </c>
      <c r="C35" s="59">
        <f t="shared" si="5"/>
        <v>0</v>
      </c>
      <c r="D35" s="60">
        <f t="shared" si="6"/>
        <v>15</v>
      </c>
      <c r="E35" s="61">
        <f t="shared" si="7"/>
        <v>15</v>
      </c>
      <c r="F35" s="62">
        <f t="shared" si="8"/>
        <v>0.6</v>
      </c>
      <c r="G35" s="5" t="str">
        <f t="shared" si="9"/>
        <v>MAJOR ⚠</v>
      </c>
      <c r="H35" s="63" t="str">
        <f t="shared" si="10"/>
        <v>Foundational rebuild; engage external support</v>
      </c>
    </row>
    <row r="36" spans="1:8" ht="25.95" customHeight="1" x14ac:dyDescent="0.3">
      <c r="A36" s="58" t="s">
        <v>309</v>
      </c>
      <c r="B36" s="15" t="s">
        <v>310</v>
      </c>
      <c r="C36" s="64">
        <f t="shared" si="5"/>
        <v>0</v>
      </c>
      <c r="D36" s="65">
        <f t="shared" si="6"/>
        <v>15</v>
      </c>
      <c r="E36" s="61">
        <f t="shared" si="7"/>
        <v>15</v>
      </c>
      <c r="F36" s="66">
        <f t="shared" si="8"/>
        <v>0.6</v>
      </c>
      <c r="G36" s="14" t="str">
        <f t="shared" si="9"/>
        <v>MAJOR ⚠</v>
      </c>
      <c r="H36" s="67" t="str">
        <f t="shared" si="10"/>
        <v>Foundational rebuild; engage external support</v>
      </c>
    </row>
  </sheetData>
  <mergeCells count="6">
    <mergeCell ref="A27:H27"/>
    <mergeCell ref="A1:H1"/>
    <mergeCell ref="A15:H15"/>
    <mergeCell ref="A2:H2"/>
    <mergeCell ref="A13:B13"/>
    <mergeCell ref="G13:H13"/>
  </mergeCells>
  <conditionalFormatting sqref="C17:G24">
    <cfRule type="cellIs" dxfId="4" priority="1" operator="lessThanOrEqual">
      <formula>1.5</formula>
    </cfRule>
    <cfRule type="cellIs" dxfId="3" priority="2" operator="between">
      <formula>1.6</formula>
      <formula>2.5</formula>
    </cfRule>
    <cfRule type="cellIs" dxfId="2" priority="3" operator="between">
      <formula>2.6</formula>
      <formula>3.5</formula>
    </cfRule>
    <cfRule type="cellIs" dxfId="1" priority="4" operator="between">
      <formula>3.6</formula>
      <formula>4.5</formula>
    </cfRule>
    <cfRule type="cellIs" dxfId="0" priority="5" operator="greaterThanOrEqual">
      <formula>4.6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97A7"/>
  </sheetPr>
  <dimension ref="A1:H23"/>
  <sheetViews>
    <sheetView workbookViewId="0"/>
  </sheetViews>
  <sheetFormatPr defaultRowHeight="14.4" x14ac:dyDescent="0.3"/>
  <cols>
    <col min="1" max="1" width="5" customWidth="1"/>
    <col min="2" max="2" width="24" customWidth="1"/>
    <col min="3" max="4" width="14" customWidth="1"/>
    <col min="5" max="5" width="42" customWidth="1"/>
    <col min="6" max="8" width="18" customWidth="1"/>
  </cols>
  <sheetData>
    <row r="1" spans="1:8" ht="40.049999999999997" customHeight="1" x14ac:dyDescent="0.3">
      <c r="A1" s="116" t="s">
        <v>326</v>
      </c>
      <c r="B1" s="99"/>
      <c r="C1" s="99"/>
      <c r="D1" s="99"/>
      <c r="E1" s="99"/>
      <c r="F1" s="99"/>
      <c r="G1" s="99"/>
      <c r="H1" s="99"/>
    </row>
    <row r="2" spans="1:8" x14ac:dyDescent="0.3">
      <c r="A2" s="102" t="s">
        <v>327</v>
      </c>
      <c r="B2" s="99"/>
      <c r="C2" s="99"/>
      <c r="D2" s="99"/>
      <c r="E2" s="99"/>
      <c r="F2" s="99"/>
      <c r="G2" s="99"/>
      <c r="H2" s="99"/>
    </row>
    <row r="4" spans="1:8" ht="28.05" customHeight="1" x14ac:dyDescent="0.3">
      <c r="A4" s="21"/>
      <c r="B4" s="21" t="s">
        <v>289</v>
      </c>
      <c r="C4" s="21" t="s">
        <v>328</v>
      </c>
      <c r="D4" s="21" t="s">
        <v>295</v>
      </c>
      <c r="E4" s="21" t="s">
        <v>329</v>
      </c>
      <c r="F4" s="21" t="s">
        <v>330</v>
      </c>
      <c r="G4" s="21" t="s">
        <v>331</v>
      </c>
      <c r="H4" s="21" t="s">
        <v>332</v>
      </c>
    </row>
    <row r="5" spans="1:8" ht="79.95" customHeight="1" x14ac:dyDescent="0.3">
      <c r="A5" s="21" t="s">
        <v>296</v>
      </c>
      <c r="B5" s="6" t="s">
        <v>297</v>
      </c>
      <c r="C5" s="61">
        <f>'Scorecard Dashboard'!E29</f>
        <v>15</v>
      </c>
      <c r="D5" s="5" t="str">
        <f t="shared" ref="D5:D12" si="0">IF(C5="","",IF(C5&gt;=8,"P1 - URGENT",IF(C5&gt;=5,"P2 - HIGH",IF(C5&gt;=3,"P3 - MEDIUM",IF(C5&gt;=1,"P4 - PLAN","P5 - SUSTAIN")))))</f>
        <v>P1 - URGENT</v>
      </c>
      <c r="E5" s="63" t="s">
        <v>333</v>
      </c>
      <c r="F5" s="13"/>
      <c r="G5" s="13"/>
      <c r="H5" s="13"/>
    </row>
    <row r="6" spans="1:8" ht="79.95" customHeight="1" x14ac:dyDescent="0.3">
      <c r="A6" s="51" t="s">
        <v>298</v>
      </c>
      <c r="B6" s="15" t="s">
        <v>299</v>
      </c>
      <c r="C6" s="61">
        <f>'Scorecard Dashboard'!E30</f>
        <v>15</v>
      </c>
      <c r="D6" s="14" t="str">
        <f t="shared" si="0"/>
        <v>P1 - URGENT</v>
      </c>
      <c r="E6" s="67" t="s">
        <v>334</v>
      </c>
      <c r="F6" s="16"/>
      <c r="G6" s="16"/>
      <c r="H6" s="16"/>
    </row>
    <row r="7" spans="1:8" ht="79.95" customHeight="1" x14ac:dyDescent="0.3">
      <c r="A7" s="53" t="s">
        <v>300</v>
      </c>
      <c r="B7" s="6" t="s">
        <v>301</v>
      </c>
      <c r="C7" s="61">
        <f>'Scorecard Dashboard'!E31</f>
        <v>15</v>
      </c>
      <c r="D7" s="5" t="str">
        <f t="shared" si="0"/>
        <v>P1 - URGENT</v>
      </c>
      <c r="E7" s="63" t="s">
        <v>335</v>
      </c>
      <c r="F7" s="13"/>
      <c r="G7" s="13"/>
      <c r="H7" s="13"/>
    </row>
    <row r="8" spans="1:8" ht="79.95" customHeight="1" x14ac:dyDescent="0.3">
      <c r="A8" s="54" t="s">
        <v>298</v>
      </c>
      <c r="B8" s="15" t="s">
        <v>302</v>
      </c>
      <c r="C8" s="61">
        <f>'Scorecard Dashboard'!E32</f>
        <v>15</v>
      </c>
      <c r="D8" s="14" t="str">
        <f t="shared" si="0"/>
        <v>P1 - URGENT</v>
      </c>
      <c r="E8" s="67" t="s">
        <v>336</v>
      </c>
      <c r="F8" s="16"/>
      <c r="G8" s="16"/>
      <c r="H8" s="16"/>
    </row>
    <row r="9" spans="1:8" ht="79.95" customHeight="1" x14ac:dyDescent="0.3">
      <c r="A9" s="55" t="s">
        <v>303</v>
      </c>
      <c r="B9" s="6" t="s">
        <v>304</v>
      </c>
      <c r="C9" s="61">
        <f>'Scorecard Dashboard'!E33</f>
        <v>15</v>
      </c>
      <c r="D9" s="5" t="str">
        <f t="shared" si="0"/>
        <v>P1 - URGENT</v>
      </c>
      <c r="E9" s="63" t="s">
        <v>337</v>
      </c>
      <c r="F9" s="13"/>
      <c r="G9" s="13"/>
      <c r="H9" s="13"/>
    </row>
    <row r="10" spans="1:8" ht="79.95" customHeight="1" x14ac:dyDescent="0.3">
      <c r="A10" s="56" t="s">
        <v>305</v>
      </c>
      <c r="B10" s="15" t="s">
        <v>306</v>
      </c>
      <c r="C10" s="61">
        <f>'Scorecard Dashboard'!E34</f>
        <v>15</v>
      </c>
      <c r="D10" s="14" t="str">
        <f t="shared" si="0"/>
        <v>P1 - URGENT</v>
      </c>
      <c r="E10" s="67" t="s">
        <v>338</v>
      </c>
      <c r="F10" s="16"/>
      <c r="G10" s="16"/>
      <c r="H10" s="16"/>
    </row>
    <row r="11" spans="1:8" ht="79.95" customHeight="1" x14ac:dyDescent="0.3">
      <c r="A11" s="57" t="s">
        <v>307</v>
      </c>
      <c r="B11" s="6" t="s">
        <v>308</v>
      </c>
      <c r="C11" s="61">
        <f>'Scorecard Dashboard'!E35</f>
        <v>15</v>
      </c>
      <c r="D11" s="5" t="str">
        <f t="shared" si="0"/>
        <v>P1 - URGENT</v>
      </c>
      <c r="E11" s="63" t="s">
        <v>339</v>
      </c>
      <c r="F11" s="13"/>
      <c r="G11" s="13"/>
      <c r="H11" s="13"/>
    </row>
    <row r="12" spans="1:8" ht="79.95" customHeight="1" x14ac:dyDescent="0.3">
      <c r="A12" s="58" t="s">
        <v>309</v>
      </c>
      <c r="B12" s="15" t="s">
        <v>310</v>
      </c>
      <c r="C12" s="61">
        <f>'Scorecard Dashboard'!E36</f>
        <v>15</v>
      </c>
      <c r="D12" s="14" t="str">
        <f t="shared" si="0"/>
        <v>P1 - URGENT</v>
      </c>
      <c r="E12" s="67" t="s">
        <v>340</v>
      </c>
      <c r="F12" s="16"/>
      <c r="G12" s="16"/>
      <c r="H12" s="16"/>
    </row>
    <row r="14" spans="1:8" x14ac:dyDescent="0.3">
      <c r="A14" s="122"/>
      <c r="B14" s="99"/>
      <c r="C14" s="99"/>
      <c r="D14" s="99"/>
      <c r="E14" s="99"/>
      <c r="F14" s="99"/>
      <c r="G14" s="99"/>
      <c r="H14" s="99"/>
    </row>
    <row r="15" spans="1:8" ht="31.95" customHeight="1" x14ac:dyDescent="0.3">
      <c r="A15" s="121" t="s">
        <v>341</v>
      </c>
      <c r="B15" s="99"/>
      <c r="C15" s="99"/>
      <c r="D15" s="99"/>
      <c r="E15" s="99"/>
      <c r="F15" s="99"/>
      <c r="G15" s="99"/>
      <c r="H15" s="99"/>
    </row>
    <row r="16" spans="1:8" ht="26.4" x14ac:dyDescent="0.3">
      <c r="A16" s="4" t="s">
        <v>21</v>
      </c>
      <c r="B16" s="4" t="s">
        <v>342</v>
      </c>
      <c r="C16" s="4" t="s">
        <v>343</v>
      </c>
      <c r="D16" s="4" t="s">
        <v>344</v>
      </c>
      <c r="E16" s="4" t="s">
        <v>345</v>
      </c>
      <c r="F16" s="4" t="s">
        <v>346</v>
      </c>
      <c r="G16" s="4" t="s">
        <v>331</v>
      </c>
      <c r="H16" s="4" t="s">
        <v>332</v>
      </c>
    </row>
    <row r="17" spans="1:8" ht="49.95" customHeight="1" x14ac:dyDescent="0.3">
      <c r="A17" s="68">
        <v>1</v>
      </c>
      <c r="B17" s="63"/>
      <c r="C17" s="63"/>
      <c r="D17" s="63"/>
      <c r="E17" s="63"/>
      <c r="F17" s="63"/>
      <c r="G17" s="63"/>
      <c r="H17" s="63"/>
    </row>
    <row r="18" spans="1:8" ht="49.95" customHeight="1" x14ac:dyDescent="0.3">
      <c r="A18" s="68">
        <v>2</v>
      </c>
      <c r="B18" s="67"/>
      <c r="C18" s="67"/>
      <c r="D18" s="67"/>
      <c r="E18" s="67"/>
      <c r="F18" s="67"/>
      <c r="G18" s="67"/>
      <c r="H18" s="67"/>
    </row>
    <row r="19" spans="1:8" ht="49.95" customHeight="1" x14ac:dyDescent="0.3">
      <c r="A19" s="68">
        <v>3</v>
      </c>
      <c r="B19" s="63"/>
      <c r="C19" s="63"/>
      <c r="D19" s="63"/>
      <c r="E19" s="63"/>
      <c r="F19" s="63"/>
      <c r="G19" s="63"/>
      <c r="H19" s="63"/>
    </row>
    <row r="22" spans="1:8" x14ac:dyDescent="0.3">
      <c r="A22" s="122"/>
      <c r="B22" s="99"/>
      <c r="C22" s="99"/>
      <c r="D22" s="99"/>
      <c r="E22" s="99"/>
      <c r="F22" s="99"/>
      <c r="G22" s="99"/>
      <c r="H22" s="99"/>
    </row>
    <row r="23" spans="1:8" ht="36" customHeight="1" x14ac:dyDescent="0.3">
      <c r="A23" s="123" t="s">
        <v>347</v>
      </c>
      <c r="B23" s="99"/>
      <c r="C23" s="99"/>
      <c r="D23" s="99"/>
      <c r="E23" s="99"/>
      <c r="F23" s="99"/>
      <c r="G23" s="99"/>
      <c r="H23" s="99"/>
    </row>
  </sheetData>
  <mergeCells count="6">
    <mergeCell ref="A15:H15"/>
    <mergeCell ref="A2:H2"/>
    <mergeCell ref="A14:H14"/>
    <mergeCell ref="A1:H1"/>
    <mergeCell ref="A23:H23"/>
    <mergeCell ref="A22:H2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97A7"/>
  </sheetPr>
  <dimension ref="A1:D16"/>
  <sheetViews>
    <sheetView workbookViewId="0"/>
  </sheetViews>
  <sheetFormatPr defaultRowHeight="14.4" x14ac:dyDescent="0.3"/>
  <cols>
    <col min="1" max="1" width="10" customWidth="1"/>
    <col min="2" max="2" width="18" customWidth="1"/>
    <col min="3" max="3" width="50" customWidth="1"/>
    <col min="4" max="4" width="30" customWidth="1"/>
  </cols>
  <sheetData>
    <row r="1" spans="1:4" ht="36" customHeight="1" x14ac:dyDescent="0.3">
      <c r="A1" s="106" t="s">
        <v>348</v>
      </c>
      <c r="B1" s="99"/>
      <c r="C1" s="99"/>
      <c r="D1" s="99"/>
    </row>
    <row r="3" spans="1:4" x14ac:dyDescent="0.3">
      <c r="A3" s="21" t="s">
        <v>349</v>
      </c>
      <c r="B3" s="21" t="s">
        <v>350</v>
      </c>
      <c r="C3" s="21" t="s">
        <v>351</v>
      </c>
      <c r="D3" s="21" t="s">
        <v>352</v>
      </c>
    </row>
    <row r="4" spans="1:4" ht="49.95" customHeight="1" x14ac:dyDescent="0.3">
      <c r="A4" s="69">
        <v>1</v>
      </c>
      <c r="B4" s="70" t="s">
        <v>353</v>
      </c>
      <c r="C4" s="71" t="s">
        <v>354</v>
      </c>
      <c r="D4" s="72" t="s">
        <v>355</v>
      </c>
    </row>
    <row r="5" spans="1:4" ht="49.95" customHeight="1" x14ac:dyDescent="0.3">
      <c r="A5" s="73">
        <v>2</v>
      </c>
      <c r="B5" s="74" t="s">
        <v>356</v>
      </c>
      <c r="C5" s="75" t="s">
        <v>357</v>
      </c>
      <c r="D5" s="76" t="s">
        <v>358</v>
      </c>
    </row>
    <row r="6" spans="1:4" ht="49.95" customHeight="1" x14ac:dyDescent="0.3">
      <c r="A6" s="77">
        <v>3</v>
      </c>
      <c r="B6" s="78" t="s">
        <v>359</v>
      </c>
      <c r="C6" s="79" t="s">
        <v>360</v>
      </c>
      <c r="D6" s="80" t="s">
        <v>361</v>
      </c>
    </row>
    <row r="7" spans="1:4" ht="49.95" customHeight="1" x14ac:dyDescent="0.3">
      <c r="A7" s="81">
        <v>4</v>
      </c>
      <c r="B7" s="82" t="s">
        <v>362</v>
      </c>
      <c r="C7" s="83" t="s">
        <v>363</v>
      </c>
      <c r="D7" s="84" t="s">
        <v>364</v>
      </c>
    </row>
    <row r="8" spans="1:4" ht="49.95" customHeight="1" x14ac:dyDescent="0.3">
      <c r="A8" s="85">
        <v>5</v>
      </c>
      <c r="B8" s="86" t="s">
        <v>365</v>
      </c>
      <c r="C8" s="87" t="s">
        <v>366</v>
      </c>
      <c r="D8" s="88" t="s">
        <v>367</v>
      </c>
    </row>
    <row r="10" spans="1:4" x14ac:dyDescent="0.3">
      <c r="A10" s="117" t="s">
        <v>368</v>
      </c>
      <c r="B10" s="99"/>
      <c r="C10" s="99"/>
      <c r="D10" s="99"/>
    </row>
    <row r="11" spans="1:4" x14ac:dyDescent="0.3">
      <c r="A11" s="4" t="s">
        <v>369</v>
      </c>
      <c r="B11" s="4" t="s">
        <v>370</v>
      </c>
      <c r="C11" s="4" t="s">
        <v>371</v>
      </c>
      <c r="D11" s="4" t="s">
        <v>372</v>
      </c>
    </row>
    <row r="12" spans="1:4" ht="40.049999999999997" customHeight="1" x14ac:dyDescent="0.3">
      <c r="A12" s="89" t="s">
        <v>373</v>
      </c>
      <c r="B12" s="70" t="s">
        <v>374</v>
      </c>
      <c r="C12" s="71" t="s">
        <v>375</v>
      </c>
      <c r="D12" s="90" t="s">
        <v>376</v>
      </c>
    </row>
    <row r="13" spans="1:4" ht="40.049999999999997" customHeight="1" x14ac:dyDescent="0.3">
      <c r="A13" s="91" t="s">
        <v>377</v>
      </c>
      <c r="B13" s="74" t="s">
        <v>378</v>
      </c>
      <c r="C13" s="75" t="s">
        <v>379</v>
      </c>
      <c r="D13" s="92" t="s">
        <v>380</v>
      </c>
    </row>
    <row r="14" spans="1:4" ht="40.049999999999997" customHeight="1" x14ac:dyDescent="0.3">
      <c r="A14" s="61" t="s">
        <v>381</v>
      </c>
      <c r="B14" s="78" t="s">
        <v>382</v>
      </c>
      <c r="C14" s="79" t="s">
        <v>383</v>
      </c>
      <c r="D14" s="93" t="s">
        <v>384</v>
      </c>
    </row>
    <row r="15" spans="1:4" ht="40.049999999999997" customHeight="1" x14ac:dyDescent="0.3">
      <c r="A15" s="94" t="s">
        <v>385</v>
      </c>
      <c r="B15" s="82" t="s">
        <v>386</v>
      </c>
      <c r="C15" s="83" t="s">
        <v>387</v>
      </c>
      <c r="D15" s="95" t="s">
        <v>388</v>
      </c>
    </row>
    <row r="16" spans="1:4" ht="40.049999999999997" customHeight="1" x14ac:dyDescent="0.3">
      <c r="A16" s="96" t="s">
        <v>389</v>
      </c>
      <c r="B16" s="86" t="s">
        <v>390</v>
      </c>
      <c r="C16" s="87" t="s">
        <v>391</v>
      </c>
      <c r="D16" s="97" t="s">
        <v>392</v>
      </c>
    </row>
  </sheetData>
  <mergeCells count="2">
    <mergeCell ref="A1:D1"/>
    <mergeCell ref="A10:D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Pillar Assessment</vt:lpstr>
      <vt:lpstr>Scorecard Dashboard</vt:lpstr>
      <vt:lpstr>Priority Action Planner</vt:lpstr>
      <vt:lpstr>Scoring 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Dawkins Brown</cp:lastModifiedBy>
  <dcterms:created xsi:type="dcterms:W3CDTF">2026-02-19T21:44:32Z</dcterms:created>
  <dcterms:modified xsi:type="dcterms:W3CDTF">2026-02-19T22:10:54Z</dcterms:modified>
</cp:coreProperties>
</file>